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3. SEDE SOCIAL DA CÂMERA PJ\MEDIÇÕES\"/>
    </mc:Choice>
  </mc:AlternateContent>
  <xr:revisionPtr revIDLastSave="0" documentId="13_ncr:1_{9F3EDA97-03B0-4091-8C37-0D869767C886}" xr6:coauthVersionLast="47" xr6:coauthVersionMax="47" xr10:uidLastSave="{00000000-0000-0000-0000-000000000000}"/>
  <bookViews>
    <workbookView xWindow="-120" yWindow="-120" windowWidth="20730" windowHeight="11160" activeTab="1" xr2:uid="{BE3F0C5E-721F-4EA6-9B90-5CB87E6BFAFF}"/>
  </bookViews>
  <sheets>
    <sheet name="MEDIÇÃO" sheetId="2" r:id="rId1"/>
    <sheet name="RESUMO MEM." sheetId="3" r:id="rId2"/>
    <sheet name="memória de cálculo" sheetId="4" r:id="rId3"/>
    <sheet name="Planilha1" sheetId="1" r:id="rId4"/>
  </sheets>
  <externalReferences>
    <externalReference r:id="rId5"/>
  </externalReferences>
  <definedNames>
    <definedName name="_xlnm._FilterDatabase" localSheetId="0" hidden="1">MEDIÇÃO!$A$13:$G$350</definedName>
    <definedName name="_xlnm.Print_Area" localSheetId="0">MEDIÇÃO!$A$1:$M$352</definedName>
    <definedName name="_xlnm.Print_Area" localSheetId="2">'memória de cálculo'!$A$1:$F$64</definedName>
    <definedName name="_xlnm.Print_Area" localSheetId="1">'RESUMO MEM.'!$A$1:$E$89</definedName>
    <definedName name="_xlnm.Print_Titles" localSheetId="0">MEDIÇÃO!$1:$12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4" l="1"/>
  <c r="F50" i="4"/>
  <c r="F54" i="4" s="1"/>
  <c r="F53" i="4"/>
  <c r="F44" i="4"/>
  <c r="F40" i="4" l="1"/>
  <c r="F39" i="4"/>
  <c r="F31" i="4"/>
  <c r="F35" i="4" s="1"/>
  <c r="E78" i="3"/>
  <c r="E73" i="3"/>
  <c r="E37" i="3"/>
  <c r="L35" i="2"/>
  <c r="L352" i="2" s="1"/>
  <c r="J39" i="2"/>
  <c r="J41" i="2"/>
  <c r="L14" i="2"/>
  <c r="F62" i="4"/>
  <c r="F59" i="4"/>
  <c r="F63" i="4" s="1"/>
  <c r="L34" i="2"/>
  <c r="F24" i="4"/>
  <c r="F19" i="4"/>
  <c r="F20" i="4" s="1"/>
  <c r="E87" i="3"/>
  <c r="E79" i="3"/>
  <c r="E74" i="3"/>
  <c r="L32" i="2"/>
  <c r="E38" i="3"/>
  <c r="E22" i="3"/>
  <c r="E52" i="3"/>
  <c r="E51" i="3"/>
  <c r="E53" i="3" s="1"/>
  <c r="E47" i="3"/>
  <c r="E46" i="3"/>
  <c r="E48" i="3" s="1"/>
  <c r="E42" i="3"/>
  <c r="E41" i="3"/>
  <c r="E43" i="3" s="1"/>
  <c r="E33" i="3"/>
  <c r="E32" i="3"/>
  <c r="E17" i="3"/>
  <c r="F41" i="4" l="1"/>
  <c r="J46" i="2"/>
  <c r="E88" i="3" s="1"/>
  <c r="K48" i="2"/>
  <c r="K47" i="2"/>
  <c r="K46" i="2"/>
  <c r="K35" i="2" s="1"/>
  <c r="K45" i="2"/>
  <c r="K44" i="2"/>
  <c r="K43" i="2"/>
  <c r="K42" i="2"/>
  <c r="K41" i="2"/>
  <c r="K40" i="2"/>
  <c r="K39" i="2"/>
  <c r="K38" i="2"/>
  <c r="K37" i="2"/>
  <c r="K36" i="2"/>
  <c r="K34" i="2"/>
  <c r="K33" i="2"/>
  <c r="K32" i="2"/>
  <c r="M32" i="2" s="1"/>
  <c r="K19" i="2"/>
  <c r="K20" i="2"/>
  <c r="K21" i="2"/>
  <c r="K22" i="2"/>
  <c r="K23" i="2"/>
  <c r="K24" i="2"/>
  <c r="K25" i="2"/>
  <c r="K26" i="2"/>
  <c r="K27" i="2"/>
  <c r="K28" i="2"/>
  <c r="K29" i="2"/>
  <c r="K18" i="2"/>
  <c r="M18" i="2" s="1"/>
  <c r="J34" i="2"/>
  <c r="J33" i="2"/>
  <c r="J32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5" i="2"/>
  <c r="J14" i="2"/>
  <c r="L18" i="2"/>
  <c r="K17" i="2"/>
  <c r="K15" i="2"/>
  <c r="K14" i="2"/>
  <c r="L15" i="2"/>
  <c r="L17" i="2"/>
  <c r="L19" i="2"/>
  <c r="M19" i="2" s="1"/>
  <c r="L20" i="2"/>
  <c r="L21" i="2"/>
  <c r="L22" i="2"/>
  <c r="L23" i="2"/>
  <c r="L24" i="2"/>
  <c r="L25" i="2"/>
  <c r="L26" i="2"/>
  <c r="L27" i="2"/>
  <c r="M27" i="2" s="1"/>
  <c r="L28" i="2"/>
  <c r="L29" i="2"/>
  <c r="L33" i="2"/>
  <c r="M34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M48" i="2" s="1"/>
  <c r="L49" i="2"/>
  <c r="M49" i="2" s="1"/>
  <c r="L50" i="2"/>
  <c r="M50" i="2" s="1"/>
  <c r="L51" i="2"/>
  <c r="M51" i="2" s="1"/>
  <c r="L52" i="2"/>
  <c r="M52" i="2" s="1"/>
  <c r="L53" i="2"/>
  <c r="M53" i="2" s="1"/>
  <c r="L54" i="2"/>
  <c r="M54" i="2"/>
  <c r="L55" i="2"/>
  <c r="M55" i="2" s="1"/>
  <c r="L56" i="2"/>
  <c r="M56" i="2" s="1"/>
  <c r="L57" i="2"/>
  <c r="M57" i="2" s="1"/>
  <c r="L58" i="2"/>
  <c r="M58" i="2" s="1"/>
  <c r="L59" i="2"/>
  <c r="M59" i="2" s="1"/>
  <c r="L60" i="2"/>
  <c r="M60" i="2" s="1"/>
  <c r="L61" i="2"/>
  <c r="M61" i="2" s="1"/>
  <c r="L62" i="2"/>
  <c r="M62" i="2" s="1"/>
  <c r="L63" i="2"/>
  <c r="M63" i="2" s="1"/>
  <c r="L64" i="2"/>
  <c r="M64" i="2" s="1"/>
  <c r="L65" i="2"/>
  <c r="M65" i="2" s="1"/>
  <c r="L66" i="2"/>
  <c r="M66" i="2" s="1"/>
  <c r="L67" i="2"/>
  <c r="M67" i="2" s="1"/>
  <c r="L68" i="2"/>
  <c r="M68" i="2" s="1"/>
  <c r="L69" i="2"/>
  <c r="M69" i="2" s="1"/>
  <c r="L70" i="2"/>
  <c r="M70" i="2" s="1"/>
  <c r="L71" i="2"/>
  <c r="M71" i="2" s="1"/>
  <c r="L72" i="2"/>
  <c r="M72" i="2" s="1"/>
  <c r="L73" i="2"/>
  <c r="M73" i="2" s="1"/>
  <c r="L74" i="2"/>
  <c r="M74" i="2" s="1"/>
  <c r="L75" i="2"/>
  <c r="M75" i="2" s="1"/>
  <c r="L76" i="2"/>
  <c r="M76" i="2" s="1"/>
  <c r="L77" i="2"/>
  <c r="M77" i="2" s="1"/>
  <c r="L78" i="2"/>
  <c r="M78" i="2" s="1"/>
  <c r="L79" i="2"/>
  <c r="M79" i="2" s="1"/>
  <c r="L80" i="2"/>
  <c r="M80" i="2" s="1"/>
  <c r="L81" i="2"/>
  <c r="M81" i="2" s="1"/>
  <c r="L82" i="2"/>
  <c r="M82" i="2" s="1"/>
  <c r="L83" i="2"/>
  <c r="M83" i="2" s="1"/>
  <c r="L84" i="2"/>
  <c r="M84" i="2" s="1"/>
  <c r="L85" i="2"/>
  <c r="M85" i="2" s="1"/>
  <c r="L86" i="2"/>
  <c r="M86" i="2" s="1"/>
  <c r="L87" i="2"/>
  <c r="M87" i="2" s="1"/>
  <c r="L88" i="2"/>
  <c r="M88" i="2" s="1"/>
  <c r="L89" i="2"/>
  <c r="M89" i="2" s="1"/>
  <c r="L90" i="2"/>
  <c r="M90" i="2" s="1"/>
  <c r="L91" i="2"/>
  <c r="M91" i="2" s="1"/>
  <c r="L92" i="2"/>
  <c r="M92" i="2" s="1"/>
  <c r="L93" i="2"/>
  <c r="M93" i="2" s="1"/>
  <c r="L94" i="2"/>
  <c r="M94" i="2" s="1"/>
  <c r="L95" i="2"/>
  <c r="M95" i="2" s="1"/>
  <c r="L96" i="2"/>
  <c r="M96" i="2" s="1"/>
  <c r="L97" i="2"/>
  <c r="M97" i="2" s="1"/>
  <c r="L98" i="2"/>
  <c r="M98" i="2" s="1"/>
  <c r="L99" i="2"/>
  <c r="M99" i="2" s="1"/>
  <c r="L100" i="2"/>
  <c r="M100" i="2"/>
  <c r="L101" i="2"/>
  <c r="M101" i="2" s="1"/>
  <c r="L102" i="2"/>
  <c r="M102" i="2" s="1"/>
  <c r="L103" i="2"/>
  <c r="M103" i="2" s="1"/>
  <c r="L104" i="2"/>
  <c r="M104" i="2" s="1"/>
  <c r="L105" i="2"/>
  <c r="M105" i="2" s="1"/>
  <c r="L106" i="2"/>
  <c r="M106" i="2" s="1"/>
  <c r="L107" i="2"/>
  <c r="M107" i="2" s="1"/>
  <c r="L108" i="2"/>
  <c r="M108" i="2" s="1"/>
  <c r="L109" i="2"/>
  <c r="M109" i="2" s="1"/>
  <c r="L110" i="2"/>
  <c r="M110" i="2"/>
  <c r="L111" i="2"/>
  <c r="M111" i="2" s="1"/>
  <c r="L112" i="2"/>
  <c r="M112" i="2" s="1"/>
  <c r="L113" i="2"/>
  <c r="M113" i="2" s="1"/>
  <c r="L114" i="2"/>
  <c r="M114" i="2" s="1"/>
  <c r="L115" i="2"/>
  <c r="M115" i="2" s="1"/>
  <c r="L116" i="2"/>
  <c r="M116" i="2" s="1"/>
  <c r="L117" i="2"/>
  <c r="M117" i="2" s="1"/>
  <c r="L118" i="2"/>
  <c r="M118" i="2" s="1"/>
  <c r="L119" i="2"/>
  <c r="M119" i="2" s="1"/>
  <c r="L120" i="2"/>
  <c r="M120" i="2" s="1"/>
  <c r="L121" i="2"/>
  <c r="M121" i="2" s="1"/>
  <c r="L122" i="2"/>
  <c r="M122" i="2" s="1"/>
  <c r="L123" i="2"/>
  <c r="M123" i="2" s="1"/>
  <c r="L124" i="2"/>
  <c r="M124" i="2" s="1"/>
  <c r="L125" i="2"/>
  <c r="M125" i="2" s="1"/>
  <c r="L126" i="2"/>
  <c r="M126" i="2" s="1"/>
  <c r="L127" i="2"/>
  <c r="M127" i="2" s="1"/>
  <c r="L128" i="2"/>
  <c r="M128" i="2" s="1"/>
  <c r="L129" i="2"/>
  <c r="M129" i="2" s="1"/>
  <c r="L130" i="2"/>
  <c r="M130" i="2" s="1"/>
  <c r="L131" i="2"/>
  <c r="M131" i="2" s="1"/>
  <c r="L132" i="2"/>
  <c r="M132" i="2"/>
  <c r="L133" i="2"/>
  <c r="M133" i="2" s="1"/>
  <c r="L134" i="2"/>
  <c r="M134" i="2" s="1"/>
  <c r="L135" i="2"/>
  <c r="M135" i="2" s="1"/>
  <c r="L136" i="2"/>
  <c r="M136" i="2" s="1"/>
  <c r="L137" i="2"/>
  <c r="M137" i="2" s="1"/>
  <c r="L138" i="2"/>
  <c r="M138" i="2" s="1"/>
  <c r="L139" i="2"/>
  <c r="M139" i="2" s="1"/>
  <c r="L140" i="2"/>
  <c r="M140" i="2" s="1"/>
  <c r="L141" i="2"/>
  <c r="M141" i="2" s="1"/>
  <c r="L142" i="2"/>
  <c r="M142" i="2" s="1"/>
  <c r="L143" i="2"/>
  <c r="M143" i="2" s="1"/>
  <c r="L144" i="2"/>
  <c r="M144" i="2" s="1"/>
  <c r="L145" i="2"/>
  <c r="M145" i="2" s="1"/>
  <c r="L146" i="2"/>
  <c r="M146" i="2" s="1"/>
  <c r="L147" i="2"/>
  <c r="M147" i="2" s="1"/>
  <c r="L148" i="2"/>
  <c r="M148" i="2" s="1"/>
  <c r="L149" i="2"/>
  <c r="M149" i="2" s="1"/>
  <c r="L150" i="2"/>
  <c r="M150" i="2" s="1"/>
  <c r="L151" i="2"/>
  <c r="M151" i="2" s="1"/>
  <c r="L152" i="2"/>
  <c r="M152" i="2" s="1"/>
  <c r="L153" i="2"/>
  <c r="M153" i="2" s="1"/>
  <c r="L154" i="2"/>
  <c r="M154" i="2" s="1"/>
  <c r="L155" i="2"/>
  <c r="M155" i="2" s="1"/>
  <c r="L156" i="2"/>
  <c r="M156" i="2" s="1"/>
  <c r="L157" i="2"/>
  <c r="M157" i="2" s="1"/>
  <c r="L158" i="2"/>
  <c r="M158" i="2" s="1"/>
  <c r="L159" i="2"/>
  <c r="M159" i="2" s="1"/>
  <c r="L160" i="2"/>
  <c r="M160" i="2" s="1"/>
  <c r="L161" i="2"/>
  <c r="M161" i="2" s="1"/>
  <c r="L162" i="2"/>
  <c r="M162" i="2" s="1"/>
  <c r="L163" i="2"/>
  <c r="M163" i="2" s="1"/>
  <c r="L164" i="2"/>
  <c r="M164" i="2"/>
  <c r="L165" i="2"/>
  <c r="M165" i="2" s="1"/>
  <c r="L166" i="2"/>
  <c r="M166" i="2" s="1"/>
  <c r="L167" i="2"/>
  <c r="M167" i="2" s="1"/>
  <c r="L168" i="2"/>
  <c r="M168" i="2" s="1"/>
  <c r="L169" i="2"/>
  <c r="M169" i="2" s="1"/>
  <c r="L170" i="2"/>
  <c r="M170" i="2" s="1"/>
  <c r="L171" i="2"/>
  <c r="M171" i="2" s="1"/>
  <c r="L172" i="2"/>
  <c r="M172" i="2" s="1"/>
  <c r="L173" i="2"/>
  <c r="M173" i="2" s="1"/>
  <c r="L174" i="2"/>
  <c r="M174" i="2"/>
  <c r="L175" i="2"/>
  <c r="M175" i="2" s="1"/>
  <c r="L176" i="2"/>
  <c r="M176" i="2" s="1"/>
  <c r="L177" i="2"/>
  <c r="M177" i="2" s="1"/>
  <c r="L178" i="2"/>
  <c r="M178" i="2" s="1"/>
  <c r="L179" i="2"/>
  <c r="M179" i="2" s="1"/>
  <c r="L180" i="2"/>
  <c r="M180" i="2" s="1"/>
  <c r="L181" i="2"/>
  <c r="M181" i="2" s="1"/>
  <c r="L182" i="2"/>
  <c r="M182" i="2" s="1"/>
  <c r="L183" i="2"/>
  <c r="M183" i="2" s="1"/>
  <c r="L184" i="2"/>
  <c r="M184" i="2" s="1"/>
  <c r="L185" i="2"/>
  <c r="M185" i="2" s="1"/>
  <c r="L186" i="2"/>
  <c r="M186" i="2" s="1"/>
  <c r="L187" i="2"/>
  <c r="M187" i="2" s="1"/>
  <c r="L188" i="2"/>
  <c r="M188" i="2" s="1"/>
  <c r="L189" i="2"/>
  <c r="M189" i="2" s="1"/>
  <c r="L190" i="2"/>
  <c r="M190" i="2" s="1"/>
  <c r="L191" i="2"/>
  <c r="M191" i="2" s="1"/>
  <c r="L192" i="2"/>
  <c r="M192" i="2" s="1"/>
  <c r="L193" i="2"/>
  <c r="M193" i="2" s="1"/>
  <c r="L194" i="2"/>
  <c r="M194" i="2" s="1"/>
  <c r="L195" i="2"/>
  <c r="M195" i="2" s="1"/>
  <c r="L196" i="2"/>
  <c r="M196" i="2" s="1"/>
  <c r="L197" i="2"/>
  <c r="M197" i="2" s="1"/>
  <c r="L198" i="2"/>
  <c r="M198" i="2" s="1"/>
  <c r="L199" i="2"/>
  <c r="M199" i="2" s="1"/>
  <c r="L200" i="2"/>
  <c r="M200" i="2" s="1"/>
  <c r="L201" i="2"/>
  <c r="M201" i="2" s="1"/>
  <c r="L202" i="2"/>
  <c r="M202" i="2" s="1"/>
  <c r="L203" i="2"/>
  <c r="M203" i="2" s="1"/>
  <c r="L204" i="2"/>
  <c r="M204" i="2" s="1"/>
  <c r="L205" i="2"/>
  <c r="M205" i="2" s="1"/>
  <c r="L206" i="2"/>
  <c r="M206" i="2" s="1"/>
  <c r="L207" i="2"/>
  <c r="M207" i="2" s="1"/>
  <c r="L208" i="2"/>
  <c r="M208" i="2" s="1"/>
  <c r="L209" i="2"/>
  <c r="M209" i="2" s="1"/>
  <c r="L210" i="2"/>
  <c r="M210" i="2" s="1"/>
  <c r="L211" i="2"/>
  <c r="M211" i="2" s="1"/>
  <c r="L212" i="2"/>
  <c r="M212" i="2" s="1"/>
  <c r="L213" i="2"/>
  <c r="M213" i="2" s="1"/>
  <c r="L214" i="2"/>
  <c r="M214" i="2" s="1"/>
  <c r="L215" i="2"/>
  <c r="M215" i="2" s="1"/>
  <c r="L216" i="2"/>
  <c r="M216" i="2" s="1"/>
  <c r="L217" i="2"/>
  <c r="M217" i="2" s="1"/>
  <c r="L218" i="2"/>
  <c r="M218" i="2" s="1"/>
  <c r="L219" i="2"/>
  <c r="M219" i="2" s="1"/>
  <c r="L220" i="2"/>
  <c r="M220" i="2" s="1"/>
  <c r="L221" i="2"/>
  <c r="M221" i="2" s="1"/>
  <c r="L222" i="2"/>
  <c r="M222" i="2" s="1"/>
  <c r="L223" i="2"/>
  <c r="M223" i="2" s="1"/>
  <c r="L224" i="2"/>
  <c r="M224" i="2" s="1"/>
  <c r="L225" i="2"/>
  <c r="M225" i="2" s="1"/>
  <c r="L226" i="2"/>
  <c r="M226" i="2" s="1"/>
  <c r="L227" i="2"/>
  <c r="M227" i="2" s="1"/>
  <c r="L228" i="2"/>
  <c r="M228" i="2" s="1"/>
  <c r="L229" i="2"/>
  <c r="M229" i="2" s="1"/>
  <c r="L230" i="2"/>
  <c r="M230" i="2" s="1"/>
  <c r="L231" i="2"/>
  <c r="M231" i="2" s="1"/>
  <c r="L232" i="2"/>
  <c r="M232" i="2" s="1"/>
  <c r="L233" i="2"/>
  <c r="M233" i="2" s="1"/>
  <c r="L234" i="2"/>
  <c r="M234" i="2" s="1"/>
  <c r="L235" i="2"/>
  <c r="M235" i="2" s="1"/>
  <c r="L236" i="2"/>
  <c r="M236" i="2" s="1"/>
  <c r="L237" i="2"/>
  <c r="M237" i="2" s="1"/>
  <c r="L238" i="2"/>
  <c r="M238" i="2" s="1"/>
  <c r="L239" i="2"/>
  <c r="M239" i="2" s="1"/>
  <c r="L240" i="2"/>
  <c r="M240" i="2" s="1"/>
  <c r="L241" i="2"/>
  <c r="M241" i="2" s="1"/>
  <c r="L242" i="2"/>
  <c r="M242" i="2" s="1"/>
  <c r="L243" i="2"/>
  <c r="M243" i="2" s="1"/>
  <c r="L244" i="2"/>
  <c r="M244" i="2" s="1"/>
  <c r="L245" i="2"/>
  <c r="M245" i="2" s="1"/>
  <c r="L246" i="2"/>
  <c r="M246" i="2" s="1"/>
  <c r="L247" i="2"/>
  <c r="M247" i="2" s="1"/>
  <c r="L248" i="2"/>
  <c r="M248" i="2" s="1"/>
  <c r="L249" i="2"/>
  <c r="M249" i="2" s="1"/>
  <c r="L250" i="2"/>
  <c r="M250" i="2" s="1"/>
  <c r="L251" i="2"/>
  <c r="M251" i="2" s="1"/>
  <c r="L252" i="2"/>
  <c r="M252" i="2" s="1"/>
  <c r="L253" i="2"/>
  <c r="M253" i="2" s="1"/>
  <c r="L254" i="2"/>
  <c r="M254" i="2" s="1"/>
  <c r="L255" i="2"/>
  <c r="M255" i="2" s="1"/>
  <c r="L256" i="2"/>
  <c r="M256" i="2" s="1"/>
  <c r="L257" i="2"/>
  <c r="M257" i="2" s="1"/>
  <c r="L258" i="2"/>
  <c r="M258" i="2" s="1"/>
  <c r="L259" i="2"/>
  <c r="M259" i="2" s="1"/>
  <c r="L260" i="2"/>
  <c r="M260" i="2" s="1"/>
  <c r="L261" i="2"/>
  <c r="M261" i="2" s="1"/>
  <c r="L262" i="2"/>
  <c r="M262" i="2" s="1"/>
  <c r="L263" i="2"/>
  <c r="M263" i="2" s="1"/>
  <c r="L264" i="2"/>
  <c r="M264" i="2" s="1"/>
  <c r="L265" i="2"/>
  <c r="M265" i="2" s="1"/>
  <c r="L266" i="2"/>
  <c r="M266" i="2" s="1"/>
  <c r="L267" i="2"/>
  <c r="M267" i="2" s="1"/>
  <c r="L268" i="2"/>
  <c r="M268" i="2" s="1"/>
  <c r="L269" i="2"/>
  <c r="M269" i="2" s="1"/>
  <c r="L270" i="2"/>
  <c r="M270" i="2" s="1"/>
  <c r="L271" i="2"/>
  <c r="M271" i="2" s="1"/>
  <c r="L272" i="2"/>
  <c r="M272" i="2" s="1"/>
  <c r="L273" i="2"/>
  <c r="M273" i="2" s="1"/>
  <c r="L274" i="2"/>
  <c r="M274" i="2" s="1"/>
  <c r="L275" i="2"/>
  <c r="M275" i="2" s="1"/>
  <c r="L276" i="2"/>
  <c r="M276" i="2" s="1"/>
  <c r="L277" i="2"/>
  <c r="M277" i="2" s="1"/>
  <c r="L278" i="2"/>
  <c r="M278" i="2" s="1"/>
  <c r="L279" i="2"/>
  <c r="M279" i="2" s="1"/>
  <c r="L280" i="2"/>
  <c r="M280" i="2" s="1"/>
  <c r="L281" i="2"/>
  <c r="M281" i="2" s="1"/>
  <c r="L282" i="2"/>
  <c r="M282" i="2" s="1"/>
  <c r="L283" i="2"/>
  <c r="M283" i="2" s="1"/>
  <c r="L284" i="2"/>
  <c r="M284" i="2" s="1"/>
  <c r="L285" i="2"/>
  <c r="M285" i="2" s="1"/>
  <c r="L286" i="2"/>
  <c r="M286" i="2" s="1"/>
  <c r="L287" i="2"/>
  <c r="M287" i="2" s="1"/>
  <c r="L288" i="2"/>
  <c r="M288" i="2" s="1"/>
  <c r="L289" i="2"/>
  <c r="M289" i="2" s="1"/>
  <c r="L290" i="2"/>
  <c r="M290" i="2" s="1"/>
  <c r="L291" i="2"/>
  <c r="M291" i="2" s="1"/>
  <c r="L292" i="2"/>
  <c r="M292" i="2" s="1"/>
  <c r="L293" i="2"/>
  <c r="M293" i="2" s="1"/>
  <c r="L294" i="2"/>
  <c r="M294" i="2" s="1"/>
  <c r="L295" i="2"/>
  <c r="M295" i="2" s="1"/>
  <c r="L296" i="2"/>
  <c r="M296" i="2" s="1"/>
  <c r="L297" i="2"/>
  <c r="M297" i="2" s="1"/>
  <c r="L298" i="2"/>
  <c r="M298" i="2" s="1"/>
  <c r="L299" i="2"/>
  <c r="M299" i="2" s="1"/>
  <c r="L300" i="2"/>
  <c r="M300" i="2" s="1"/>
  <c r="L301" i="2"/>
  <c r="M301" i="2" s="1"/>
  <c r="L302" i="2"/>
  <c r="M302" i="2" s="1"/>
  <c r="L303" i="2"/>
  <c r="M303" i="2" s="1"/>
  <c r="L304" i="2"/>
  <c r="M304" i="2" s="1"/>
  <c r="L305" i="2"/>
  <c r="M305" i="2" s="1"/>
  <c r="L306" i="2"/>
  <c r="M306" i="2" s="1"/>
  <c r="L307" i="2"/>
  <c r="M307" i="2" s="1"/>
  <c r="L308" i="2"/>
  <c r="M308" i="2" s="1"/>
  <c r="L309" i="2"/>
  <c r="M309" i="2" s="1"/>
  <c r="L310" i="2"/>
  <c r="M310" i="2" s="1"/>
  <c r="L311" i="2"/>
  <c r="M311" i="2" s="1"/>
  <c r="L312" i="2"/>
  <c r="M312" i="2" s="1"/>
  <c r="L313" i="2"/>
  <c r="M313" i="2" s="1"/>
  <c r="L314" i="2"/>
  <c r="M314" i="2" s="1"/>
  <c r="L315" i="2"/>
  <c r="M315" i="2" s="1"/>
  <c r="L316" i="2"/>
  <c r="M316" i="2" s="1"/>
  <c r="L317" i="2"/>
  <c r="M317" i="2" s="1"/>
  <c r="L318" i="2"/>
  <c r="M318" i="2" s="1"/>
  <c r="L319" i="2"/>
  <c r="M319" i="2" s="1"/>
  <c r="L320" i="2"/>
  <c r="M320" i="2" s="1"/>
  <c r="L321" i="2"/>
  <c r="M321" i="2" s="1"/>
  <c r="L322" i="2"/>
  <c r="M322" i="2" s="1"/>
  <c r="L323" i="2"/>
  <c r="M323" i="2" s="1"/>
  <c r="L324" i="2"/>
  <c r="M324" i="2" s="1"/>
  <c r="L325" i="2"/>
  <c r="M325" i="2" s="1"/>
  <c r="L326" i="2"/>
  <c r="M326" i="2" s="1"/>
  <c r="L327" i="2"/>
  <c r="M327" i="2" s="1"/>
  <c r="L328" i="2"/>
  <c r="M328" i="2" s="1"/>
  <c r="L329" i="2"/>
  <c r="M329" i="2" s="1"/>
  <c r="L330" i="2"/>
  <c r="M330" i="2" s="1"/>
  <c r="L331" i="2"/>
  <c r="M331" i="2" s="1"/>
  <c r="L332" i="2"/>
  <c r="M332" i="2" s="1"/>
  <c r="L333" i="2"/>
  <c r="M333" i="2" s="1"/>
  <c r="L334" i="2"/>
  <c r="M334" i="2" s="1"/>
  <c r="L335" i="2"/>
  <c r="M335" i="2" s="1"/>
  <c r="L336" i="2"/>
  <c r="M336" i="2" s="1"/>
  <c r="L337" i="2"/>
  <c r="M337" i="2" s="1"/>
  <c r="L338" i="2"/>
  <c r="M338" i="2" s="1"/>
  <c r="L339" i="2"/>
  <c r="M339" i="2" s="1"/>
  <c r="L340" i="2"/>
  <c r="M340" i="2" s="1"/>
  <c r="L341" i="2"/>
  <c r="M341" i="2" s="1"/>
  <c r="L342" i="2"/>
  <c r="M342" i="2" s="1"/>
  <c r="L343" i="2"/>
  <c r="M343" i="2" s="1"/>
  <c r="L344" i="2"/>
  <c r="M344" i="2" s="1"/>
  <c r="L345" i="2"/>
  <c r="M345" i="2" s="1"/>
  <c r="L346" i="2"/>
  <c r="M346" i="2" s="1"/>
  <c r="L347" i="2"/>
  <c r="M347" i="2" s="1"/>
  <c r="L348" i="2"/>
  <c r="M348" i="2" s="1"/>
  <c r="L349" i="2"/>
  <c r="M349" i="2" s="1"/>
  <c r="L350" i="2"/>
  <c r="M350" i="2" s="1"/>
  <c r="M14" i="2"/>
  <c r="L13" i="2"/>
  <c r="F45" i="4" l="1"/>
  <c r="M44" i="2"/>
  <c r="M40" i="2"/>
  <c r="M38" i="2"/>
  <c r="M42" i="2"/>
  <c r="K31" i="2"/>
  <c r="K30" i="2" s="1"/>
  <c r="M43" i="2"/>
  <c r="M39" i="2"/>
  <c r="M36" i="2"/>
  <c r="M47" i="2"/>
  <c r="M33" i="2"/>
  <c r="M31" i="2" s="1"/>
  <c r="M30" i="2" s="1"/>
  <c r="M22" i="2"/>
  <c r="M46" i="2"/>
  <c r="M35" i="2" s="1"/>
  <c r="L31" i="2"/>
  <c r="L30" i="2" s="1"/>
  <c r="M45" i="2"/>
  <c r="M41" i="2"/>
  <c r="M37" i="2"/>
  <c r="M29" i="2"/>
  <c r="M28" i="2"/>
  <c r="M25" i="2"/>
  <c r="M24" i="2"/>
  <c r="M23" i="2"/>
  <c r="M21" i="2"/>
  <c r="M20" i="2"/>
  <c r="M26" i="2"/>
  <c r="K16" i="2"/>
  <c r="K352" i="2" s="1"/>
  <c r="J4" i="2" s="1"/>
  <c r="L16" i="2"/>
  <c r="J5" i="2" s="1"/>
  <c r="M17" i="2"/>
  <c r="K13" i="2"/>
  <c r="M15" i="2"/>
  <c r="M13" i="2" s="1"/>
  <c r="J6" i="2" l="1"/>
  <c r="M16" i="2"/>
  <c r="M352" i="2" s="1"/>
  <c r="F352" i="2" l="1"/>
  <c r="I3" i="2" s="1"/>
  <c r="J7" i="2" s="1"/>
</calcChain>
</file>

<file path=xl/sharedStrings.xml><?xml version="1.0" encoding="utf-8"?>
<sst xmlns="http://schemas.openxmlformats.org/spreadsheetml/2006/main" count="1175" uniqueCount="763">
  <si>
    <t>Valor Unit</t>
  </si>
  <si>
    <t xml:space="preserve"> 1 </t>
  </si>
  <si>
    <t>ADMINISTRAÇÃO LOCAL DA OBRA</t>
  </si>
  <si>
    <t/>
  </si>
  <si>
    <t xml:space="preserve"> 1.1 </t>
  </si>
  <si>
    <t>ADMINISTRAÇÃO LOCAL DE OBRA</t>
  </si>
  <si>
    <t>UN</t>
  </si>
  <si>
    <t xml:space="preserve"> 1.2 </t>
  </si>
  <si>
    <t>TAXA DO CREA</t>
  </si>
  <si>
    <t xml:space="preserve"> 2 </t>
  </si>
  <si>
    <t>SERVIÇOS PRELIMINARES / CANTEIRO DE OBRAS</t>
  </si>
  <si>
    <t xml:space="preserve"> 2.1 </t>
  </si>
  <si>
    <t>FORNECIMENTO E INSTALAÇÃO DE PLACA DE OBRA COM CHAPA GALVANIZADA E ESTRUTURA DE MADEIRA. AF_03/2022_PS</t>
  </si>
  <si>
    <t>m²</t>
  </si>
  <si>
    <t xml:space="preserve"> 2.2 </t>
  </si>
  <si>
    <t>Locação de container - Escritório com banheiro - 6,20 x 2,40m - Rev 02_02/2022</t>
  </si>
  <si>
    <t>mês</t>
  </si>
  <si>
    <t xml:space="preserve"> 2.3 </t>
  </si>
  <si>
    <t>Barracão aberto para refeitório de obra (capacidade 24 refeições simultâneas)-s=61,60m2 com materiais novos</t>
  </si>
  <si>
    <t>un</t>
  </si>
  <si>
    <t xml:space="preserve"> 2.4 </t>
  </si>
  <si>
    <t>Barracão para banheiro e vestiário de obra, s=35,10m², capacidade 20 operários com materiais novos</t>
  </si>
  <si>
    <t xml:space="preserve"> 2.5 </t>
  </si>
  <si>
    <t>Barracão fechado porte pequeno para depósito de cimento e almoxarifado (s=38,72 m2) com materiais novos</t>
  </si>
  <si>
    <t xml:space="preserve"> 2.6 </t>
  </si>
  <si>
    <t>LOCAÇÃO CONVENCIONAL DE OBRA, UTILIZANDO GABARITO DE TÁBUAS CORRIDAS PONTALETADAS A CADA 2,00M -  2 UTILIZAÇÕES. AF_03/2024</t>
  </si>
  <si>
    <t>M</t>
  </si>
  <si>
    <t xml:space="preserve"> 2.7 </t>
  </si>
  <si>
    <t>TAPUME COM TELHA METÁLICA. AF_03/2024</t>
  </si>
  <si>
    <t xml:space="preserve"> 2.8 </t>
  </si>
  <si>
    <t>LIMPEZA MECANIZADA DE CAMADA VEGETAL, VEGETAÇÃO E PEQUENAS ÁRVORES (DIÂMETRO DE TRONCO MENOR QUE 0,20 M), COM TRATOR DE ESTEIRAS. AF_03/2024</t>
  </si>
  <si>
    <t xml:space="preserve"> 2.9 </t>
  </si>
  <si>
    <t>CARGA, MANOBRA E DESCARGA DE SOLOS E MATERIAIS GRANULARES EM CAMINHÃO BASCULANTE 10 M³ - CARGA COM PÁ CARREGADEIRA (CAÇAMBA DE 1,7 A 2,8 M³ / 128 HP) E DESCARGA LIVRE (UNIDADE: T). AF_07/2020</t>
  </si>
  <si>
    <t>T</t>
  </si>
  <si>
    <t xml:space="preserve"> 2.10 </t>
  </si>
  <si>
    <t>TRANSPORTE COM CAMINHÃO BASCULANTE DE 10 M³, EM VIA URBANA PAVIMENTADA, DMT ATÉ 30 KM (UNIDADE: M3XKM). AF_07/2020</t>
  </si>
  <si>
    <t>M3XKM</t>
  </si>
  <si>
    <t xml:space="preserve"> 2.11 </t>
  </si>
  <si>
    <t>Ligação Predial de Água em Mureta de Concreto, Provisória ou Definitiva, com Fornecimento de Material, inclusive Mureta e Hidrômetro, Rede DN 50mm - Rev 03_10/2022</t>
  </si>
  <si>
    <t xml:space="preserve"> 2.12 </t>
  </si>
  <si>
    <t>ENTRADA DE ENERGIA ELÉTRICA, AÉREA, TRIFÁSICA, COM CAIXA DE SOBREPOR, CABO DE 16 MM2 E DISJUNTOR DIN 50A (NÃO INCLUSO O POSTE DE CONCRETO). AF_07/2020_PS</t>
  </si>
  <si>
    <t xml:space="preserve"> 2.13 </t>
  </si>
  <si>
    <t>POSTE DE CONCRETO ARMADO DE SECAO DUPLO T, EXTENSAO DE 10,00 M, RESISTENCIA DE 1000 DAN, TIPO B-1,5</t>
  </si>
  <si>
    <t xml:space="preserve"> 3 </t>
  </si>
  <si>
    <t>INFRAESTRUTURA</t>
  </si>
  <si>
    <t xml:space="preserve"> 3.1 </t>
  </si>
  <si>
    <t>MOVIMENTO DE TERRA</t>
  </si>
  <si>
    <t xml:space="preserve"> 3.1.1 </t>
  </si>
  <si>
    <t>ESCAVAÇÃO HORIZONTAL, INCLUINDO CARGA E DESCARGA EM SOLO DE 1A CATEGORIA COM TRATOR DE ESTEIRAS (100HP/LÂMINA: 2,19M3). AF_07/2020</t>
  </si>
  <si>
    <t>m³</t>
  </si>
  <si>
    <t xml:space="preserve"> 3.1.2 </t>
  </si>
  <si>
    <t>ESCAVAÇÃO VERTICAL PARA  EDIFICAÇÃO, COM CARGA, DESCARGA E TRANSPORTE DE SOLO DE 1ª CATEGORIA, COM ESCAVADEIRA HIDRÁULICA (CAÇAMBA: 0,8 M³ / 111 HP), FROTA DE 7 CAMINHÕES BASCULANTES DE 14 M³, DMT DE 6 KM E VELOCIDADE MÉDIA 22 KM/H. AF_05/2020</t>
  </si>
  <si>
    <t xml:space="preserve"> 3.1.3 </t>
  </si>
  <si>
    <t xml:space="preserve"> 4 </t>
  </si>
  <si>
    <t>ESTACIONAMENTO, RAMPAS E CALCADAS</t>
  </si>
  <si>
    <t xml:space="preserve"> 4.1 </t>
  </si>
  <si>
    <t>CONTRAPISO EM ARGAMASSA TRAÇO 1:4 (CIMENTO E AREIA), PREPARO MANUAL, APLICADO EM ÁREAS MOLHADAS SOBRE IMPERMEABILIZAÇÃO, ACABAMENTO NÃO REFORÇADO, ESPESSURA 3CM. AF_07/2021</t>
  </si>
  <si>
    <t xml:space="preserve"> 4.2 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</si>
  <si>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</si>
  <si>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 xml:space="preserve"> 4.3 </t>
  </si>
  <si>
    <t>EXECUÇÃO DE PASSEIO EM PISO INTERTRAVADO, COM BLOCO RETANGULAR COR NATURAL DE 20 X 10 CM, ESPESSURA 6 CM. AF_10/2022</t>
  </si>
  <si>
    <t xml:space="preserve"> 4.4 </t>
  </si>
  <si>
    <t>EXECUÇÃO DE PAVIMENTO EM PISO INTERTRAVADO, COM BLOCO RETANGULAR COR NATURAL DE 20 X 10 CM, ESPESSURA 8 CM. AF_10/2022</t>
  </si>
  <si>
    <t xml:space="preserve"> 4.5 </t>
  </si>
  <si>
    <t>EXECUÇÃO DE PASSEIO (CALÇADA) OU PISO DE CONCRETO COM CONCRETO MOLDADO IN LOCO, FEITO EM OBRA, ACABAMENTO CONVENCIONAL, ESPESSURA 6 CM, ARMADO. AF_08/2022</t>
  </si>
  <si>
    <t xml:space="preserve"> 4.6 </t>
  </si>
  <si>
    <t>ASSENTAMENTO DE GUIA (MEIO-FIO) EM TRECHO RETO, CONFECCIONADA EM CONCRETO PRÉ-FABRICADO, DIMENSÕES 100X15X13X30 CM (COMPRIMENTO X BASE INFERIOR X BASE SUPERIOR X ALTURA). AF_01/2024</t>
  </si>
  <si>
    <t xml:space="preserve"> 4.7 </t>
  </si>
  <si>
    <t>PISO PODOTÁTIL DE ALERTA OU DIRECIONAL, DE CONCRETO, ASSENTADO SOBRE ARGAMASSA. AF_03/2024</t>
  </si>
  <si>
    <t xml:space="preserve"> 4.8 </t>
  </si>
  <si>
    <t>GUARDA-CORPO DE AÇO GALVANIZADO DE 1,10M, MONTANTES TUBULARES DE 1.1/4" ESPAÇADOS DE 1,20M, TRAVESSA SUPERIOR DE 1.1/2", GRADIL FORMADO POR TUBOS HORIZONTAIS DE 1" E VERTICAIS DE 3/4", FIXADO COM CHUMBADOR MECÂNICO. AF_04/2019_PS</t>
  </si>
  <si>
    <t xml:space="preserve"> 4.9 </t>
  </si>
  <si>
    <t>CHAPISCO APLICADO EM ALVENARIAS E ESTRUTURAS DE CONCRETO INTERNAS, COM COLHER DE PEDREIRO.  ARGAMASSA TRAÇO 1:3 COM PREPARO MANUAL. AF_10/2022</t>
  </si>
  <si>
    <t xml:space="preserve"> 4.10 </t>
  </si>
  <si>
    <t>EMBOÇO OU MASSA ÚNICA EM ARGAMASSA TRAÇO 1:2:8, PREPARO MECÂNICO COM BETONEIRA 400 L, APLICADA MANUALMENTE EM PANOS DE FACHADA COM PRESENÇA DE VÃOS, ESPESSURA DE 35 MM. AF_08/2022</t>
  </si>
  <si>
    <t xml:space="preserve"> 4.11 </t>
  </si>
  <si>
    <t>Muro em alvenaria bloco cerâmico, e=0,09m, c/alv de pedra (35x60cm), pilares (9x20cm) a cada 3,0m, cintas inferior e superior (9x15cm) em concreto armado fck=15,0 Mpa, c/chapisco, reboco e pint. hidracor sobre alvenaria, c/cintas epilares aparentes.</t>
  </si>
  <si>
    <t xml:space="preserve"> 4.12 </t>
  </si>
  <si>
    <t>Gradil modular, com pintura de acabamente na modulação,  2114 x 1650 mm, Metalgrade ou similar</t>
  </si>
  <si>
    <t xml:space="preserve"> 4.13 </t>
  </si>
  <si>
    <t>PINTURA DE DEMARCAÇÃO DE VAGA COM TINTA EPÓXI, E = 10 CM, APLICAÇÃO MANUAL. AF_05/2021</t>
  </si>
  <si>
    <t xml:space="preserve"> 5 </t>
  </si>
  <si>
    <t>PISCINA</t>
  </si>
  <si>
    <t xml:space="preserve"> 5.1 </t>
  </si>
  <si>
    <t>INFRA-ESTRUTURA</t>
  </si>
  <si>
    <t xml:space="preserve"> 5.1.1 </t>
  </si>
  <si>
    <t>ESCAVAÇÃO MANUAL PARA BLOCO DE COROAMENTO OU SAPATA (SEM ESCAVAÇÃO PARA COLOCAÇÃO DE FÔRMAS). AF_01/2024</t>
  </si>
  <si>
    <t xml:space="preserve"> 5.1.2 </t>
  </si>
  <si>
    <t>REATERRO MANUAL DE VALAS, COM COMPACTADOR DE SOLOS DE PERCUSSÃO. AF_08/2023</t>
  </si>
  <si>
    <t xml:space="preserve"> 5.2 </t>
  </si>
  <si>
    <t>FUNDAÇÃO</t>
  </si>
  <si>
    <t xml:space="preserve"> 5.2.1 </t>
  </si>
  <si>
    <t>LASTRO DE CONCRETO MAGRO, APLICADO EM PISOS, LAJES SOBRE SOLO OU RADIERS, ESPESSURA DE 5 CM. AF_01/2024</t>
  </si>
  <si>
    <t xml:space="preserve"> 5.2.2 </t>
  </si>
  <si>
    <t>FABRICAÇÃO, MONTAGEM E DESMONTAGEM DE FÔRMA PARA SAPATA, EM MADEIRA SERRADA, E=25 MM, 4 UTILIZAÇÕES. AF_01/2024</t>
  </si>
  <si>
    <t xml:space="preserve"> 5.2.3 </t>
  </si>
  <si>
    <t>CONCRETAGEM DE SAPATA, FCK 30 MPA, COM USO DE JERICA - LANÇAMENTO, ADENSAMENTO E ACABAMENTO. AF_01/2024</t>
  </si>
  <si>
    <t xml:space="preserve"> 5.2.4 </t>
  </si>
  <si>
    <t>CONCRETAGEM DE SAPATA, FCK 40 MPA, COM USO DE JERICA - LANÇAMENTO, ADENSAMENTO E ACABAMENTO</t>
  </si>
  <si>
    <t>M³</t>
  </si>
  <si>
    <t xml:space="preserve"> 5.2.5 </t>
  </si>
  <si>
    <t>ARMAÇÃO DE SAPATA ISOLADA, VIGA BALDRAME E SAPATA CORRIDA UTILIZANDO AÇO CA-60 DE 5 MM - MONTAGEM. AF_01/2024</t>
  </si>
  <si>
    <t>KG</t>
  </si>
  <si>
    <t xml:space="preserve"> 5.2.6 </t>
  </si>
  <si>
    <t>ARMAÇÃO DE SAPATA ISOLADA, VIGA BALDRAME E SAPATA CORRIDA UTILIZANDO AÇO CA-50 DE 6,3 MM - MONTAGEM. AF_01/2024</t>
  </si>
  <si>
    <t xml:space="preserve"> 5.2.7 </t>
  </si>
  <si>
    <t>ARMAÇÃO DE SAPATA ISOLADA, VIGA BALDRAME E SAPATA CORRIDA UTILIZANDO AÇO CA-50 DE 8 MM - MONTAGEM. AF_01/2024</t>
  </si>
  <si>
    <t xml:space="preserve"> 5.2.8 </t>
  </si>
  <si>
    <t>ARMAÇÃO DE SAPATA ISOLADA, VIGA BALDRAME E SAPATA CORRIDA UTILIZANDO AÇO CA-50 DE 10 MM - MONTAGEM. AF_01/2024</t>
  </si>
  <si>
    <t xml:space="preserve"> 5.3 </t>
  </si>
  <si>
    <t>ESTRUTURAS</t>
  </si>
  <si>
    <t xml:space="preserve"> 5.3.1 </t>
  </si>
  <si>
    <t>CONCRETAGEM DE PILARES, FCK = 40 MPA, COM USO DE BOMBA - LANÇAMENTO, ADENSAMENTO E ACABAMENTO</t>
  </si>
  <si>
    <t xml:space="preserve"> 5.3.2 </t>
  </si>
  <si>
    <t>CONCRETAGEM DE VIGAS E LAJES, FCK=40 MPA, PARA LAJES PREMOLDADAS COM USO DE BOMBA - LANÇAMENTO, ADENSAMENTO E ACABAMENTO</t>
  </si>
  <si>
    <t xml:space="preserve"> 5.3.3 </t>
  </si>
  <si>
    <t>FABRICAÇÃO DE FÔRMA PARA PILARES E ESTRUTURAS SIMILARES, EM CHAPA DE MADEIRA COMPENSADA PLASTIFICADA, E = 18 MM. AF_09/2020</t>
  </si>
  <si>
    <t xml:space="preserve"> 5.3.4 </t>
  </si>
  <si>
    <t>MONTAGEM E DESMONTAGEM DE FÔRMA DE PILARES RETANGULARES E ESTRUTURAS SIMILARES, PÉ-DIREITO SIMPLES, EM CHAPA DE MADEIRA COMPENSADA PLASTIFICADA, 10 UTILIZAÇÕES. AF_09/2020</t>
  </si>
  <si>
    <t xml:space="preserve"> 5.3.5 </t>
  </si>
  <si>
    <t>FABRICAÇÃO DE FÔRMA PARA VIGAS, EM CHAPA DE MADEIRA COMPENSADA PLASTIFICADA, E = 18 MM. AF_09/2020</t>
  </si>
  <si>
    <t xml:space="preserve"> 5.3.6 </t>
  </si>
  <si>
    <t>MONTAGEM E DESMONTAGEM DE FÔRMA DE VIGA, ESCORAMENTO METÁLICO, PÉ-DIREITO SIMPLES, EM CHAPA DE MADEIRA RESINADA, 2 UTILIZAÇÕES. AF_09/2020</t>
  </si>
  <si>
    <t xml:space="preserve"> 5.3.7 </t>
  </si>
  <si>
    <t>ARMAÇÃO DE PILAR OU VIGA DE ESTRUTURA CONVENCIONAL DE CONCRETO ARMADO UTILIZANDO AÇO CA-60 DE 5,0 MM - MONTAGEM. AF_06/2022</t>
  </si>
  <si>
    <t xml:space="preserve"> 5.3.8 </t>
  </si>
  <si>
    <t>ARMAÇÃO DE PILAR OU VIGA DE ESTRUTURA CONVENCIONAL DE CONCRETO ARMADO UTILIZANDO AÇO CA-50 DE 6,3 MM - MONTAGEM. AF_06/2022</t>
  </si>
  <si>
    <t xml:space="preserve"> 5.3.9 </t>
  </si>
  <si>
    <t>ARMAÇÃO DE PILAR OU VIGA DE ESTRUTURA CONVENCIONAL DE CONCRETO ARMADO UTILIZANDO AÇO CA-50 DE 8,0 MM - MONTAGEM. AF_06/2022</t>
  </si>
  <si>
    <t xml:space="preserve"> 5.3.10 </t>
  </si>
  <si>
    <t>ARMAÇÃO DE PILAR OU VIGA DE ESTRUTURA CONVENCIONAL DE CONCRETO ARMADO UTILIZANDO AÇO CA-50 DE 10,0 MM - MONTAGEM. AF_06/2022</t>
  </si>
  <si>
    <t xml:space="preserve"> 5.3.11 </t>
  </si>
  <si>
    <t>ARMAÇÃO DE PILAR OU VIGA DE ESTRUTURA CONVENCIONAL DE CONCRETO ARMADO UTILIZANDO AÇO CA-50 DE 16,0 MM - MONTAGEM. AF_06/2022</t>
  </si>
  <si>
    <t xml:space="preserve"> 5.3.12 </t>
  </si>
  <si>
    <t>ARMAÇÃO DE LAJE DE ESTRUTURA CONVENCIONAL DE CONCRETO ARMADO UTILIZANDO AÇO CA-60 DE 5,0 MM - MONTAGEM. AF_06/2022</t>
  </si>
  <si>
    <t xml:space="preserve"> 5.3.13 </t>
  </si>
  <si>
    <t>ARMAÇÃO DE LAJE DE ESTRUTURA CONVENCIONAL DE CONCRETO ARMADO UTILIZANDO AÇO CA-50 DE 8,0 MM - MONTAGEM. AF_06/2022</t>
  </si>
  <si>
    <t xml:space="preserve"> 5.3.14 </t>
  </si>
  <si>
    <t>ARMAÇÃO DE LAJE DE ESTRUTURA CONVENCIONAL DE CONCRETO ARMADO UTILIZANDO AÇO CA-50 DE 10,0 MM - MONTAGEM. AF_06/2022</t>
  </si>
  <si>
    <t xml:space="preserve"> 5.3.15 </t>
  </si>
  <si>
    <t>MONTAGEM E DESMONTAGEM DE FÔRMA DE LAJE MACIÇA, PÉ-DIREITO SIMPLES, EM CHAPA DE MADEIRA COMPENSADA RESINADA, 2 UTILIZAÇÕES. AF_09/2020</t>
  </si>
  <si>
    <t xml:space="preserve"> 5.3.16 </t>
  </si>
  <si>
    <t>CAMADA SEPARADORA PARA EXECUÇÃO DE RADIER, PISO DE CONCRETO OU LAJE SOBRE SOLO, EM LONA PLÁSTICA. AF_09/2021</t>
  </si>
  <si>
    <t xml:space="preserve"> 5.3.17 </t>
  </si>
  <si>
    <t>ESCORAMENTO DE VALA, TIPO CONTÍNUO COM PERFIL METÁLICO "U", COM PROFUNDIDADE DE 1,5 A 3,0 M, LARGURA MAIOR OU IGUAL 1,5 M E MENOR QUE 2,5 M. AF_08/2020</t>
  </si>
  <si>
    <t xml:space="preserve"> 5.4 </t>
  </si>
  <si>
    <t>ALVENARIA, REVESTIMENTO E ACABAMENTOS</t>
  </si>
  <si>
    <t xml:space="preserve"> 5.4.1 </t>
  </si>
  <si>
    <t>ALVENARIA DE VEDAÇÃO DE BLOCOS CERÂMICOS FURADOS NA HORIZONTAL DE 9X19X19 CM (ESPESSURA 9 CM) E ARGAMASSA DE ASSENTAMENTO COM PREPARO MANUAL. AF_12/2021</t>
  </si>
  <si>
    <t xml:space="preserve"> 5.4.2 </t>
  </si>
  <si>
    <t xml:space="preserve"> 5.4.3 </t>
  </si>
  <si>
    <t xml:space="preserve"> 5.4.4 </t>
  </si>
  <si>
    <t>REVESTIMENTO CERÂMICO PARA PAREDES EXTERNAS EM PASTILHAS DE PORCELANA 5 X 5 CM (PLACAS DE 30 X 30 CM), ALINHADAS A PRUMO, APLICADO EM SUPERFÍCIES INTERNAS DE SACADA. AF_02/2023</t>
  </si>
  <si>
    <t xml:space="preserve"> 5.4.5 </t>
  </si>
  <si>
    <t>CONCRETO MAGRO PARA LASTRO, TRAÇO 1:4,5:4,5 (EM MASSA SECA DE CIMENTO/ AREIA MÉDIA/ BRITA 1) - PREPARO MECÂNICO COM BETONEIRA 400 L. AF_05/2021</t>
  </si>
  <si>
    <t xml:space="preserve"> 5.4.6 </t>
  </si>
  <si>
    <t>ARGAMASSA TRAÇO 1:3 (EM VOLUME DE CIMENTO E AREIA MÉDIA ÚMIDA) PARA CONTRAPISO, PREPARO MECÂNICO COM BETONEIRA 400 L. AF_08/2019</t>
  </si>
  <si>
    <t xml:space="preserve"> 5.4.7 </t>
  </si>
  <si>
    <t>PISO EM PEDRA ARDÓSIA ASSENTADO SOBRE ARGAMASSA 1:3 (CIMENTO E AREIA). AF_09/2020</t>
  </si>
  <si>
    <t xml:space="preserve"> 5.4.8 </t>
  </si>
  <si>
    <t>Escada p/ piscina em aço inox 1 1/2"  com 5 dois degraus</t>
  </si>
  <si>
    <t>m</t>
  </si>
  <si>
    <t xml:space="preserve"> 5.4.9 </t>
  </si>
  <si>
    <t>IMPERMEABILIZAÇÃO DE SUPERFÍCIE COM MANTA ASFÁLTICA, UMA CAMADA, INCLUSIVE APLICAÇÃO DE PRIMER ASFÁLTICO, E=4MM. AF_09/2023</t>
  </si>
  <si>
    <t xml:space="preserve"> 5.4.10 </t>
  </si>
  <si>
    <t>PROTEÇÃO MECÂNICA DE SUPERFÍCIE VERTICAL COM ARGAMASSA DE CIMENTO E AREIA, TRAÇO 1:3, E=2CM. AF_09/2023</t>
  </si>
  <si>
    <t xml:space="preserve"> 5.5 </t>
  </si>
  <si>
    <t>INSTALAÇÕES HIDRÁULICAS DA PISCINA</t>
  </si>
  <si>
    <t xml:space="preserve"> 5.5.1 </t>
  </si>
  <si>
    <t>TUBO, PVC, SOLDÁVEL, DE 25MM, INSTALADO EM PRUMADA DE ÁGUA - FORNECIMENTO E INSTALAÇÃO. AF_06/2022</t>
  </si>
  <si>
    <t xml:space="preserve"> 5.5.2 </t>
  </si>
  <si>
    <t>TUBO, PVC, SOLDÁVEL, DE 50MM, INSTALADO EM PRUMADA DE ÁGUA - FORNECIMENTO E INSTALAÇÃO. AF_06/2022</t>
  </si>
  <si>
    <t xml:space="preserve"> 5.5.3 </t>
  </si>
  <si>
    <t>TUBO, PVC, SOLDÁVEL, DE 75MM, INSTALADO EM PRUMADA DE ÁGUA - FORNECIMENTO E INSTALAÇÃO. AF_06/2022</t>
  </si>
  <si>
    <t xml:space="preserve"> 5.5.4 </t>
  </si>
  <si>
    <t>TE, PVC, SOLDÁVEL, DN 25MM, INSTALADO EM PRUMADA DE ÁGUA - FORNECIMENTO E INSTALAÇÃO. AF_06/2022</t>
  </si>
  <si>
    <t xml:space="preserve"> 5.5.5 </t>
  </si>
  <si>
    <t>TE, PVC, SOLDÁVEL, DN 50MM, INSTALADO EM RAMAL DE DISTRIBUIÇÃO DE ÁGUA - FORNECIMENTO E INSTALAÇÃO. AF_06/2022</t>
  </si>
  <si>
    <t xml:space="preserve"> 5.5.6 </t>
  </si>
  <si>
    <t>TE, PVC, SOLDÁVEL, DN 75MM, INSTALADO EM PRUMADA DE ÁGUA - FORNECIMENTO E INSTALAÇÃO. AF_06/2022</t>
  </si>
  <si>
    <t xml:space="preserve"> 5.5.7 </t>
  </si>
  <si>
    <t>TE DE REDUÇÃO, PVC, SOLDÁVEL, DN 75MM X 50MM, INSTALADO EM PRUMADA DE ÁGUA - FORNECIMENTO E INSTALAÇÃO. AF_06/2022</t>
  </si>
  <si>
    <t xml:space="preserve"> 5.5.8 </t>
  </si>
  <si>
    <t>JOELHO 90 GRAUS, PVC, SOLDÁVEL, DN 75MM, INSTALADO EM PRUMADA DE ÁGUA - FORNECIMENTO E INSTALAÇÃO. AF_06/2022</t>
  </si>
  <si>
    <t xml:space="preserve"> 5.5.9 </t>
  </si>
  <si>
    <t>JOELHO 90 GRAUS, PVC, SOLDÁVEL, DN 50MM, INSTALADO EM PRUMADA DE ÁGUA - FORNECIMENTO E INSTALAÇÃO. AF_06/2022</t>
  </si>
  <si>
    <t xml:space="preserve"> 5.5.10 </t>
  </si>
  <si>
    <t>JOELHO 90 GRAUS, PVC, SOLDÁVEL, DN 25MM, INSTALADO EM RAMAL OU SUB-RAMAL DE ÁGUA - FORNECIMENTO E INSTALAÇÃO. AF_06/2022</t>
  </si>
  <si>
    <t xml:space="preserve"> 5.5.11 </t>
  </si>
  <si>
    <t>JOELHO 90 GRAUS COM BUCHA DE LATÃO, PVC, SOLDÁVEL, DN 25MM, X 1/2  INSTALADO EM RAMAL OU SUB-RAMAL DE ÁGUA - FORNECIMENTO E INSTALAÇÃO. AF_06/2022</t>
  </si>
  <si>
    <t xml:space="preserve"> 5.5.12 </t>
  </si>
  <si>
    <t>JOELHO 45 GRAUS, PVC, SOLDÁVEL, DN 50MM, INSTALADO EM RAMAL DE DISTRIBUIÇÃO DE ÁGUA - FORNECIMENTO E INSTALAÇÃO. AF_06/2022</t>
  </si>
  <si>
    <t xml:space="preserve"> 5.5.13 </t>
  </si>
  <si>
    <t>CURVA 90 GRAUS, PVC, SOLDÁVEL, DN 75MM, INSTALADO EM PRUMADA DE ÁGUA - FORNECIMENTO E INSTALAÇÃO. AF_06/2022</t>
  </si>
  <si>
    <t xml:space="preserve"> 5.5.14 </t>
  </si>
  <si>
    <t>CURVA 90 GRAUS, PVC, SOLDÁVEL, DN 50MM, INSTALADO EM RAMAL DE DISTRIBUIÇÃO DE ÁGUA - FORNECIMENTO E INSTALAÇÃO. AF_06/2022</t>
  </si>
  <si>
    <t xml:space="preserve"> 5.5.15 </t>
  </si>
  <si>
    <t>ADAPTADOR CURTO COM BOLSA E ROSCA PARA REGISTRO, PVC, SOLDÁVEL, DN 75MM X 2.1/2", INSTALADO EM PRUMADA DE ÁGUA - FORNECIMENTO E INSTALAÇÃO. AF_12/2014</t>
  </si>
  <si>
    <t xml:space="preserve"> 5.5.16 </t>
  </si>
  <si>
    <t>ADAPTADOR CURTO COM BOLSA E ROSCA PARA REGISTRO, PVC, SOLDÁVEL, DN 50MM X 1.1/2 , INSTALADO EM PRUMADA DE ÁGUA - FORNECIMENTO E INSTALAÇÃO. AF_06/2022</t>
  </si>
  <si>
    <t xml:space="preserve"> 5.5.17 </t>
  </si>
  <si>
    <t>REGISTRO DE GAVETA BRUTO, LATÃO, ROSCÁVEL, 1 1/2" - FORNECIMENTO E INSTALAÇÃO. AF_08/2021</t>
  </si>
  <si>
    <t xml:space="preserve"> 5.5.18 </t>
  </si>
  <si>
    <t>REGISTRO DE GAVETA BRUTO, LATÃO, ROSCÁVEL, 2 1/2" - FORNECIMENTO E INSTALAÇÃO. AF_08/2021</t>
  </si>
  <si>
    <t xml:space="preserve"> 5.5.19 </t>
  </si>
  <si>
    <t>Ralo de fundo para piscina, anti-turbilhão, 15 x 15 cm, marca sodramar ou similar</t>
  </si>
  <si>
    <t xml:space="preserve"> 5.5.20 </t>
  </si>
  <si>
    <t>Desnatador de superfície de piscina / coadeira, fornecimento e instalação</t>
  </si>
  <si>
    <t xml:space="preserve"> 5.5.21 </t>
  </si>
  <si>
    <t>Dispositivo de retorno em aço inox 50mm, fornecimento e instalação</t>
  </si>
  <si>
    <t xml:space="preserve"> 5.5.22 </t>
  </si>
  <si>
    <t>Dispositivo de aspiração em aço inox, fornecimento e instalação</t>
  </si>
  <si>
    <t xml:space="preserve"> 5.5.23 </t>
  </si>
  <si>
    <t>Filtro p/piscina c/capacidade de 50m³, fornecimento e instalação</t>
  </si>
  <si>
    <t xml:space="preserve"> 5.5.24 </t>
  </si>
  <si>
    <t>FILTRO P/PISCINA C/CAPACIDADE DE 450M³ OU SUPERIOR, COM AREIA (INCLUSIVE PRÉ-FILTRO), BOMBA DE 5 CV FORNECIMENTO E INSTALAÇÃO</t>
  </si>
  <si>
    <t xml:space="preserve"> 5.5.25 </t>
  </si>
  <si>
    <t>BOMBA CENTRÍFUGA, TRIFÁSICA, 1 CV OU 0,99 HP, HM 14 A 40 M, Q 0,6 A 8,4 M3/H - FORNECIMENTO E INSTALAÇÃO. AF_12/2020</t>
  </si>
  <si>
    <t xml:space="preserve"> 5.5.26 </t>
  </si>
  <si>
    <t>Chuveiro redondo em alumínio 10", laminado polido, Prolazer ou similar, c/ registro de pressão cromado</t>
  </si>
  <si>
    <t xml:space="preserve"> 6 </t>
  </si>
  <si>
    <t>VESTIÁRIOS, BAR E GUARITA</t>
  </si>
  <si>
    <t xml:space="preserve"> 6.1 </t>
  </si>
  <si>
    <t xml:space="preserve"> 6.1.1 </t>
  </si>
  <si>
    <t xml:space="preserve"> 6.1.1.1 </t>
  </si>
  <si>
    <t>ESCAVAÇÃO MANUAL PARA VIGA BALDRAME OU SAPATA CORRIDA (SEM ESCAVAÇÃO PARA COLOCAÇÃO DE FÔRMAS). AF_01/2024</t>
  </si>
  <si>
    <t xml:space="preserve"> 6.1.1.2 </t>
  </si>
  <si>
    <t>ESCAVAÇÃO MECANIZADA PARA BLOCO DE COROAMENTO OU SAPATA COM RETROESCAVADEIRA (SEM ESCAVAÇÃO PARA COLOCAÇÃO DE FÔRMAS). AF_01/2024</t>
  </si>
  <si>
    <t xml:space="preserve"> 6.1.1.3 </t>
  </si>
  <si>
    <t>ESCAVAÇÃO MANUAL DE VALA. AF_09/2024</t>
  </si>
  <si>
    <t xml:space="preserve"> 6.1.1.4 </t>
  </si>
  <si>
    <t xml:space="preserve"> 6.1.2 </t>
  </si>
  <si>
    <t xml:space="preserve"> 6.1.2.1 </t>
  </si>
  <si>
    <t>PEDRA ARGAMASSADA COM CIMENTO E AREIA 1:3, 40% DE ARGAMASSA EM VOLUME - AREIA E PEDRA DE MÃO COMERCIAIS - FORNECIMENTO E ASSENTAMENTO. AF_08/2022</t>
  </si>
  <si>
    <t xml:space="preserve"> 6.1.2.2 </t>
  </si>
  <si>
    <t xml:space="preserve"> 6.1.2.3 </t>
  </si>
  <si>
    <t xml:space="preserve"> 6.1.2.4 </t>
  </si>
  <si>
    <t xml:space="preserve"> 6.1.2.5 </t>
  </si>
  <si>
    <t xml:space="preserve"> 6.1.2.6 </t>
  </si>
  <si>
    <t xml:space="preserve"> 6.1.2.7 </t>
  </si>
  <si>
    <t xml:space="preserve"> 6.2 </t>
  </si>
  <si>
    <t xml:space="preserve"> 6.2.1 </t>
  </si>
  <si>
    <t xml:space="preserve"> 6.2.2 </t>
  </si>
  <si>
    <t xml:space="preserve"> 6.2.3 </t>
  </si>
  <si>
    <t>LANÇAMENTO COM USO DE BOMBA, ADENSAMENTO E ACABAMENTO DE CONCRETO EM ESTRUTURAS. AF_02/2022</t>
  </si>
  <si>
    <t xml:space="preserve"> 6.2.4 </t>
  </si>
  <si>
    <t xml:space="preserve"> 6.2.5 </t>
  </si>
  <si>
    <t xml:space="preserve"> 6.2.6 </t>
  </si>
  <si>
    <t xml:space="preserve"> 6.2.7 </t>
  </si>
  <si>
    <t xml:space="preserve"> 6.2.8 </t>
  </si>
  <si>
    <t xml:space="preserve"> 6.2.9 </t>
  </si>
  <si>
    <t xml:space="preserve"> 6.2.10 </t>
  </si>
  <si>
    <t>LAJE PRÉ-MOLDADA UNIDIRECIONAL, BIAPOIADA, PARA FORRO, ENCHIMENTO EM CERÂMICA, VIGOTA CONVENCIONAL, ALTURA TOTAL DA LAJE (ENCHIMENTO+CAPA) = (8+3). AF_11/2020_PA</t>
  </si>
  <si>
    <t xml:space="preserve"> 6.2.11 </t>
  </si>
  <si>
    <t xml:space="preserve"> 6.2.12 </t>
  </si>
  <si>
    <t xml:space="preserve"> 6.3 </t>
  </si>
  <si>
    <t>ALVENARIA E VEDAÇÃO/ DIVISÓRIAS</t>
  </si>
  <si>
    <t xml:space="preserve"> 6.3.1 </t>
  </si>
  <si>
    <t>ALVENARIA DE VEDAÇÃO DE BLOCOS CERÂMICOS FURADOS NA VERTICAL DE 14X19X39 CM (ESPESSURA 14 CM) E ARGAMASSA DE ASSENTAMENTO COM PREPARO EM BETONEIRA. AF_12/2021</t>
  </si>
  <si>
    <t xml:space="preserve"> 6.3.2 </t>
  </si>
  <si>
    <t>ALVENARIA DE VEDAÇÃO COM ELEMENTO VAZADO DE CERÂMICA (COBOGÓ) DE 7X20X20CM E ARGAMASSA DE ASSENTAMENTO COM PREPARO EM BETONEIRA. AF_05/2020</t>
  </si>
  <si>
    <t xml:space="preserve"> 6.3.3 </t>
  </si>
  <si>
    <t xml:space="preserve"> 6.3.4 </t>
  </si>
  <si>
    <t>FIXAÇÃO (ENCUNHAMENTO) DE ALVENARIA DE VEDAÇÃO COM ARGAMASSA APLICADA COM BISNAGA. AF_03/2024</t>
  </si>
  <si>
    <t xml:space="preserve"> 6.3.5 </t>
  </si>
  <si>
    <t>DIVISORIA SANITÁRIA, TIPO CABINE, EM GRANITO CINZA POLIDO, ESP = 3CM, ASSENTADO COM ARGAMASSA COLANTE AC III-E, EXCLUSIVE FERRAGENS. AF_01/2021</t>
  </si>
  <si>
    <t xml:space="preserve"> 6.4 </t>
  </si>
  <si>
    <t>COBERTA/FORRO</t>
  </si>
  <si>
    <t xml:space="preserve"> 6.4.1 </t>
  </si>
  <si>
    <t>TRAMA DE MADEIRA COMPOSTA POR RIPAS, CAIBROS E TERÇAS PARA TELHADOS DE ATÉ 2 ÁGUAS PARA TELHA DE ENCAIXE DE CERÂMICA OU DE CONCRETO, INCLUSO TRANSPORTE VERTICAL. AF_07/2019</t>
  </si>
  <si>
    <t xml:space="preserve"> 6.4.2 </t>
  </si>
  <si>
    <t>TELHAMENTO COM TELHA CERÂMICA CAPA-CANAL, TIPO COLONIAL, COM ATÉ 2 ÁGUAS, INCLUSO TRANSPORTE VERTICAL. AF_07/2019</t>
  </si>
  <si>
    <t xml:space="preserve"> 6.4.3 </t>
  </si>
  <si>
    <t>FORRO EM PLACAS DE GESSO, PARA AMBIENTES RESIDENCIAIS. AF_08/2023_PS</t>
  </si>
  <si>
    <t xml:space="preserve"> 6.5 </t>
  </si>
  <si>
    <t>IMPERMEABILIZAÇÃO</t>
  </si>
  <si>
    <t xml:space="preserve"> 6.5.1 </t>
  </si>
  <si>
    <t xml:space="preserve"> 6.5.2 </t>
  </si>
  <si>
    <t>IMPERMEABILIZAÇÃO DE SUPERFÍCIE COM EMULSÃO ASFÁLTICA, 2 DEMÃOS. AF_09/2023</t>
  </si>
  <si>
    <t xml:space="preserve"> 6.6 </t>
  </si>
  <si>
    <t>ESQUADRIAS</t>
  </si>
  <si>
    <t xml:space="preserve"> 6.6.1 </t>
  </si>
  <si>
    <t>KIT DE PORTA DE MADEIRA PARA PINTURA, SEMI-OCA (LEVE OU MÉDIA), PADRÃO MÉDIO, 70X210CM, ESPESSURA DE 3,5CM, ITENS INCLUSOS: DOBRADIÇAS, MONTAGEM E INSTALAÇÃO DO BATENTE, SEM FECHADURA - FORNECIMENTO E INSTALAÇÃO. AF_12/2019</t>
  </si>
  <si>
    <t xml:space="preserve"> 6.6.2 </t>
  </si>
  <si>
    <t>KIT DE PORTA DE MADEIRA PARA PINTURA, SEMI-OCA (LEVE OU MÉDIA), PADRÃO MÉDIO, 80X210CM, ESPESSURA DE 3,5CM, ITENS INCLUSOS: DOBRADIÇAS, MONTAGEM E INSTALAÇÃO DO BATENTE, SEM FECHADURA - FORNECIMENTO E INSTALAÇÃO. AF_12/2019</t>
  </si>
  <si>
    <t xml:space="preserve"> 6.6.3 </t>
  </si>
  <si>
    <t>KIT DE PORTA DE MADEIRA PARA PINTURA, SEMI-OCA (LEVE OU MÉDIA), PADRÃO MÉDIO, 90X210CM, ESPESSURA DE 3,5CM, ITENS INCLUSOS: DOBRADIÇAS, MONTAGEM E INSTALAÇÃO DO BATENTE, SEM FECHADURA - FORNECIMENTO E INSTALAÇÃO. AF_12/2019</t>
  </si>
  <si>
    <t xml:space="preserve"> 6.6.4 </t>
  </si>
  <si>
    <t>FECHADURA DE EMBUTIR PARA PORTAS INTERNAS, COMPLETA, ACABAMENTO PADRÃO MÉDIO, COM EXECUÇÃO DE FURO - FORNECIMENTO E INSTALAÇÃO. AF_12/2019</t>
  </si>
  <si>
    <t xml:space="preserve"> 6.6.5 </t>
  </si>
  <si>
    <t>PORTA DE ALUMÍNIO DE ABRIR COM LAMBRI, COM GUARNIÇÃO, FIXAÇÃO COM PARAFUSOS - FORNECIMENTO E INSTALAÇÃO. AF_12/2019</t>
  </si>
  <si>
    <t xml:space="preserve"> 6.6.6 </t>
  </si>
  <si>
    <t>JANELA DE ALUMÍNIO TIPO MAXIM-AR, COM VIDROS, BATENTE E FERRAGENS, EXCLUSIVE ALIZAR, ACABAMENTO E CONTRAMARCO, FIXAÇÃO COM PARAFUSO. FORNECIMENTO E INSTALAÇÃO. AF_11/2024</t>
  </si>
  <si>
    <t xml:space="preserve"> 6.6.7 </t>
  </si>
  <si>
    <t>JANELA FIXA DE ALUMÍNIO PARA VIDRO, COM VIDRO, BATENTE E FERRAGENS, EXCLUSIVE ACABAMENTO, ALIZAR E CONTRAMARCO, FIXAÇÃO COM PARAFUSO - FORNECIMENTO E INSTALAÇÃO. AF_11/2024</t>
  </si>
  <si>
    <t xml:space="preserve"> 6.6.8 </t>
  </si>
  <si>
    <t>JANELA DE ALUMÍNIO DE CORRER COM 2 FOLHAS PARA VIDROS, COM VIDROS, BATENTE, ACABAMENTO COM ACETATO OU BRILHANTE E FERRAGENS, EXCLUSIVE ALIZAR E CONTRAMARCO, FIXAÇÃO COM PARAFUSO. FORNECIMENTO E INSTALAÇÃO. AF_11/2024</t>
  </si>
  <si>
    <t xml:space="preserve"> 6.6.9 </t>
  </si>
  <si>
    <t>CONTRAMARCO DE ALUMÍNIO, FIXAÇÃO COM ARGAMASSA - FORNECIMENTO E INSTALAÇÃO. AF_11/2024</t>
  </si>
  <si>
    <t xml:space="preserve"> 6.7 </t>
  </si>
  <si>
    <t>REVESTIMENTOS INTERNO E EXTERNO</t>
  </si>
  <si>
    <t xml:space="preserve"> 6.7.1 </t>
  </si>
  <si>
    <t>CHAPISCO APLICADO NO TETO OU EM ESTRUTURA, COM DESEMPENADEIRA DENTADA. ARGAMASSA INDUSTRIALIZADA COM PREPARO MANUAL. AF_10/2022</t>
  </si>
  <si>
    <t xml:space="preserve"> 6.7.2 </t>
  </si>
  <si>
    <t>CHAPISCO APLICADO EM ALVENARIA (COM PRESENÇA DE VÃOS) E ESTRUTURAS DE CONCRETO DE FACHADA, COM COLHER DE PEDREIRO.  ARGAMASSA TRAÇO 1:3 COM PREPARO EM BETONEIRA 400L. AF_10/2022</t>
  </si>
  <si>
    <t xml:space="preserve"> 6.7.3 </t>
  </si>
  <si>
    <t>MASSA ÚNICA, EM ARGAMASSA TRAÇO 1:2:8, PREPARO MECÂNICO, APLICADA MANUALMENTE EM PAREDES INTERNAS DE AMBIENTES COM ÁREA ENTRE 5M² E 10M², E = 17,5MM, COM TALISCAS. AF_03/2024</t>
  </si>
  <si>
    <t xml:space="preserve"> 6.7.4 </t>
  </si>
  <si>
    <t>REVESTIMENTO CERÂMICO PARA PAREDES INTERNAS COM PLACAS TIPO ESMALTADA DE DIMENSÕES 60X60 CM APLICADAS NA ALTURA INTEIRA DAS PAREDES. AF_02/2023_PE</t>
  </si>
  <si>
    <t xml:space="preserve"> 6.7.5 </t>
  </si>
  <si>
    <t>RODAPÉ CERÂMICO DE 7CM DE ALTURA COM PLACAS TIPO ESMALTADA DE DIMENSÕES 60X60CM. AF_02/2023</t>
  </si>
  <si>
    <t xml:space="preserve"> 6.7.6 </t>
  </si>
  <si>
    <t xml:space="preserve"> 6.8 </t>
  </si>
  <si>
    <t>PISO</t>
  </si>
  <si>
    <t xml:space="preserve"> 6.8.1 </t>
  </si>
  <si>
    <t>CONTRAPISO EM ARGAMASSA TRAÇO 1:4 (CIMENTO E AREIA), PREPARO MANUAL, APLICADO EM ÁREAS SECAS SOBRE LAJE, ADERIDO, ACABAMENTO NÃO REFORÇADO, ESPESSURA 4CM. AF_07/2021</t>
  </si>
  <si>
    <t xml:space="preserve"> 6.8.2 </t>
  </si>
  <si>
    <t>REVESTIMENTO CERÂMICO PARA PISO COM PLACAS TIPO ESMALTADA DE DIMENSÕES 60X60 CM APLICADA EM AMBIENTES DE ÁREA MENOR QUE 5 M2. AF_02/2023_PE</t>
  </si>
  <si>
    <t xml:space="preserve"> 6.8.3 </t>
  </si>
  <si>
    <t xml:space="preserve"> 6.9 </t>
  </si>
  <si>
    <t>PINTURA INTERNA E EXTERNA</t>
  </si>
  <si>
    <t xml:space="preserve"> 6.9.1 </t>
  </si>
  <si>
    <t>FUNDO SELADOR ACRÍLICO, APLICAÇÃO MANUAL EM PAREDE, UMA DEMÃO. AF_04/2023</t>
  </si>
  <si>
    <t xml:space="preserve"> 6.9.2 </t>
  </si>
  <si>
    <t>FUNDO SELADOR ACRÍLICO, APLICAÇÃO MANUAL EM TETO, UMA DEMÃO. AF_04/2023</t>
  </si>
  <si>
    <t xml:space="preserve"> 6.9.3 </t>
  </si>
  <si>
    <t>EMASSAMENTO COM MASSA LÁTEX, APLICAÇÃO EM PAREDE, DUAS DEMÃOS, LIXAMENTO MANUAL. AF_04/2023</t>
  </si>
  <si>
    <t xml:space="preserve"> 6.9.4 </t>
  </si>
  <si>
    <t>EMASSAMENTO COM MASSA LÁTEX, APLICAÇÃO EM TETO, UMA DEMÃO, LIXAMENTO MANUAL. AF_04/2023</t>
  </si>
  <si>
    <t xml:space="preserve"> 6.9.5 </t>
  </si>
  <si>
    <t>PINTURA LÁTEX ACRÍLICA STANDARD, APLICAÇÃO MANUAL EM PAREDES, DUAS DEMÃOS. AF_04/2023</t>
  </si>
  <si>
    <t xml:space="preserve"> 6.9.6 </t>
  </si>
  <si>
    <t>PINTURA LÁTEX ACRÍLICA ECONÔMICA, APLICAÇÃO MANUAL EM TETO, DUAS DEMÃOS. AF_04/2023</t>
  </si>
  <si>
    <t xml:space="preserve"> 6.9.7 </t>
  </si>
  <si>
    <t>APLICAÇÃO MANUAL DE FUNDO SELADOR ACRÍLICO EM PAREDES EXTERNAS DE CASAS. AF_03/2024</t>
  </si>
  <si>
    <t xml:space="preserve"> 6.9.8 </t>
  </si>
  <si>
    <t>APLICAÇÃO MANUAL DE MASSA ACRÍLICA EM PANOS DE FACHADA COM PRESENÇA DE VÃOS, DE EDIFÍCIOS DE MÚLTIPLOS PAVIMENTOS, DUAS DEMÃOS. AF_03/2024</t>
  </si>
  <si>
    <t xml:space="preserve"> 6.9.9 </t>
  </si>
  <si>
    <t>APLICAÇÃO MANUAL DE PINTURA COM TINTA TEXTURIZADA ACRÍLICA EM SUPERFÍCIES EXTERNAS DE SACADA DE EDIFÍCIOS DE MÚLTIPLOS PAVIMENTOS, UMA COR. AF_03/2024</t>
  </si>
  <si>
    <t xml:space="preserve"> 6.10 </t>
  </si>
  <si>
    <t>INSTALAÇÕES HIDRO-SANITÁRIAS</t>
  </si>
  <si>
    <t xml:space="preserve"> 6.10.1 </t>
  </si>
  <si>
    <t>LOUÇAS E METAIS</t>
  </si>
  <si>
    <t xml:space="preserve"> 6.10.1.1 </t>
  </si>
  <si>
    <t>VASO SANITÁRIO SIFONADO COM CAIXA ACOPLADA LOUÇA BRANCA, INCLUSO ENGATE FLEXÍVEL EM PLÁSTICO BRANCO, 1/2  X 40CM - FORNECIMENTO E INSTALAÇÃO. AF_01/2020</t>
  </si>
  <si>
    <t xml:space="preserve"> 6.10.1.2 </t>
  </si>
  <si>
    <t>VASO SANITARIO SIFONADO CONVENCIONAL PARA PCD SEM FURO FRONTAL COM LOUÇA BRANCA SEM ASSENTO, INCLUSO CONJUNTO DE LIGAÇÃO PARA BACIA SANITÁRIA AJUSTÁVEL - FORNECIMENTO E INSTALAÇÃO. AF_01/2020</t>
  </si>
  <si>
    <t xml:space="preserve"> 6.10.1.3 </t>
  </si>
  <si>
    <t>ASSENTO SANITÁRIO CONVENCIONAL - FORNECIMENTO E INSTALACAO. AF_01/2020</t>
  </si>
  <si>
    <t xml:space="preserve"> 6.10.1.4 </t>
  </si>
  <si>
    <t>CUBA DE EMBUTIR OVAL EM LOUÇA BRANCA, 35 X 50CM OU EQUIVALENTE, INCLUSO VÁLVULA EM METAL CROMADO E SIFÃO FLEXÍVEL EM PVC - FORNECIMENTO E INSTALAÇÃO. AF_01/2020</t>
  </si>
  <si>
    <t xml:space="preserve"> 6.10.1.5 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</si>
  <si>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</si>
  <si>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 xml:space="preserve"> 6.10.1.6 </t>
  </si>
  <si>
    <t>CUBA DE EMBUTIR DE AÇO INOXIDÁVEL MÉDIA, INCLUSO VÁLVULA TIPO AMERICANA EM METAL CROMADO E SIFÃO FLEXÍVEL EM PVC - FORNECIMENTO E INSTALAÇÃO. AF_01/2020</t>
  </si>
  <si>
    <t xml:space="preserve"> 6.10.1.7 </t>
  </si>
  <si>
    <t>TORNEIRA CROMADA TUBO MÓVEL, DE MESA, 1/2" OU 3/4", PARA PIA DE COZINHA, PADRÃO ALTO - FORNECIMENTO E INSTALAÇÃO. AF_01/2020</t>
  </si>
  <si>
    <t xml:space="preserve"> 6.10.1.8 </t>
  </si>
  <si>
    <t>TORNEIRA CROMADA DE MESA, 1/2" OU 3/4", PARA LAVATÓRIO, PADRÃO MÉDIO - FORNECIMENTO E INSTALAÇÃO. AF_01/2020</t>
  </si>
  <si>
    <t xml:space="preserve"> 6.10.1.9 </t>
  </si>
  <si>
    <t>CHUVEIRO ELÉTRICO COMUM CORPO PLÁSTICO, TIPO DUCHA - FORNECIMENTO E INSTALAÇÃO. AF_01/2020</t>
  </si>
  <si>
    <t xml:space="preserve"> 6.10.1.10 </t>
  </si>
  <si>
    <t>Bancada em granito cinza andorinha, e=2cm</t>
  </si>
  <si>
    <t xml:space="preserve"> 6.10.1.11 </t>
  </si>
  <si>
    <t>Espelho de cristal 4mm com moldura de alumínio</t>
  </si>
  <si>
    <t xml:space="preserve"> 6.10.2 </t>
  </si>
  <si>
    <t>AGUA FRIA</t>
  </si>
  <si>
    <t xml:space="preserve"> 6.10.2.1 </t>
  </si>
  <si>
    <t>CAIXA D´ÁGUA EM POLIETILENO, 2000 LITROS - FORNECIMENTO E INSTALAÇÃO. AF_06/2021</t>
  </si>
  <si>
    <t xml:space="preserve"> 6.10.2.2 </t>
  </si>
  <si>
    <t>TORNEIRA DE BOIA PARA CAIXA D'ÁGUA, ROSCÁVEL, 3/4" - FORNECIMENTO E INSTALAÇÃO. AF_08/2021</t>
  </si>
  <si>
    <t xml:space="preserve"> 6.10.2.3 </t>
  </si>
  <si>
    <t xml:space="preserve"> 6.10.2.4 </t>
  </si>
  <si>
    <t>TUBO, PVC, SOLDÁVEL, DE 32MM, INSTALADO EM PRUMADA DE ÁGUA - FORNECIMENTO E INSTALAÇÃO. AF_06/2022</t>
  </si>
  <si>
    <t xml:space="preserve"> 6.10.2.5 </t>
  </si>
  <si>
    <t>TUBO, PVC, SOLDÁVEL, DE 40MM, INSTALADO EM PRUMADA DE ÁGUA - FORNECIMENTO E INSTALAÇÃO. AF_06/2022</t>
  </si>
  <si>
    <t xml:space="preserve"> 6.10.2.6 </t>
  </si>
  <si>
    <t>REGISTRO DE GAVETA BRUTO, LATÃO, ROSCÁVEL, 3/4", COM ACABAMENTO E CANOPLA CROMADOS - FORNECIMENTO E INSTALAÇÃO. AF_08/2021</t>
  </si>
  <si>
    <t xml:space="preserve"> 6.10.2.7 </t>
  </si>
  <si>
    <t>REGISTRO DE PRESSÃO BRUTO, LATÃO, ROSCÁVEL, 3/4", COM ACABAMENTO E CANOPLA CROMADOS - FORNECIMENTO E INSTALAÇÃO. AF_08/2021</t>
  </si>
  <si>
    <t xml:space="preserve"> 6.10.2.8 </t>
  </si>
  <si>
    <t>TE, PVC, SOLDÁVEL, DN 40MM, INSTALADO EM PRUMADA DE ÁGUA - FORNECIMENTO E INSTALAÇÃO. AF_06/2022</t>
  </si>
  <si>
    <t xml:space="preserve"> 6.10.2.9 </t>
  </si>
  <si>
    <t>TE, PVC, SOLDÁVEL, DN 32MM, INSTALADO EM PRUMADA DE ÁGUA - FORNECIMENTO E INSTALAÇÃO. AF_06/2022</t>
  </si>
  <si>
    <t xml:space="preserve"> 6.10.2.10 </t>
  </si>
  <si>
    <t xml:space="preserve"> 6.10.2.11 </t>
  </si>
  <si>
    <t>TÊ DE REDUÇÃO, PVC, SOLDÁVEL, DN 40MM X 32MM, INSTALADO EM PRUMADA DE ÁGUA - FORNECIMENTO E INSTALAÇÃO. AF_06/2022</t>
  </si>
  <si>
    <t xml:space="preserve"> 6.10.2.12 </t>
  </si>
  <si>
    <t>Tê de redução 90º de pvc rígido soldável, marrom  diâm = 40 x 25mm</t>
  </si>
  <si>
    <t xml:space="preserve"> 6.10.2.13 </t>
  </si>
  <si>
    <t>TÊ DE REDUÇÃO, PVC, SOLDÁVEL, DN 32MM X 25MM, INSTALADO EM RAMAL DE DISTRIBUIÇÃO DE ÁGUA - FORNECIMENTO E INSTALAÇÃO. AF_06/2022</t>
  </si>
  <si>
    <t xml:space="preserve"> 6.10.2.14 </t>
  </si>
  <si>
    <t>LUVA SOLDÁVEL E COM ROSCA, PVC, SOLDÁVEL, DN 32MM X 1 , INSTALADO EM RAMAL OU SUB-RAMAL DE ÁGUA - FORNECIMENTO E INSTALAÇÃO. AF_06/2022</t>
  </si>
  <si>
    <t xml:space="preserve"> 6.10.2.15 </t>
  </si>
  <si>
    <t>LUVA COM BUCHA DE LATÃO, PVC, SOLDÁVEL, DN 25MM X 3/4 , INSTALADO EM RAMAL OU SUB-RAMAL DE ÁGUA - FORNECIMENTO E INSTALAÇÃO. AF_06/2022</t>
  </si>
  <si>
    <t xml:space="preserve"> 6.10.2.16 </t>
  </si>
  <si>
    <t xml:space="preserve"> 6.10.2.17 </t>
  </si>
  <si>
    <t>JOELHO 90 GRAUS, PVC, SOLDÁVEL, DN 40MM, INSTALADO EM PRUMADA DE ÁGUA - FORNECIMENTO E INSTALAÇÃO. AF_06/2022</t>
  </si>
  <si>
    <t xml:space="preserve"> 6.10.2.18 </t>
  </si>
  <si>
    <t>JOELHO 90 GRAUS, PVC, SOLDÁVEL, DN 32 MM INSTALADO EM RESERVAÇÃO PREDIAL DE ÁGUA - FORNECIMENTO E INSTALAÇÃO. AF_04/2024</t>
  </si>
  <si>
    <t xml:space="preserve"> 6.10.2.19 </t>
  </si>
  <si>
    <t xml:space="preserve"> 6.10.2.20 </t>
  </si>
  <si>
    <t>JOELHO 45 GRAUS, PVC, SOLDÁVEL, DN 25MM, INSTALADO EM RAMAL OU SUB-RAMAL DE ÁGUA - FORNECIMENTO E INSTALAÇÃO. AF_06/2022</t>
  </si>
  <si>
    <t xml:space="preserve"> 6.10.2.21 </t>
  </si>
  <si>
    <t>CURVA 90 GRAUS, PVC, SOLDÁVEL, DN 40MM, INSTALADO EM PRUMADA DE ÁGUA - FORNECIMENTO E INSTALAÇÃO. AF_06/2022</t>
  </si>
  <si>
    <t xml:space="preserve"> 6.10.2.22 </t>
  </si>
  <si>
    <t>CURVA 90 GRAUS, PVC, SOLDÁVEL, DN 32MM, INSTALADO EM RAMAL OU SUB-RAMAL DE ÁGUA - FORNECIMENTO E INSTALAÇÃO. AF_06/2022</t>
  </si>
  <si>
    <t xml:space="preserve"> 6.10.2.23 </t>
  </si>
  <si>
    <t>CURVA 90 GRAUS, PPR, DN 25 MM, INSTALADO EM RAMAL OU SUB-RAMAL DE ÁGUA - FORNECIMENTO E INSTALAÇÃO. AF_08/2022</t>
  </si>
  <si>
    <t xml:space="preserve"> 6.10.2.24 </t>
  </si>
  <si>
    <t>BUCHA DE REDUÇÃO, PVC, SOLDÁVEL, DN 40MM X 32MM, INSTALADO EM RAMAL DE DISTRIBUIÇÃO DE ÁGUA - FORNECIMENTO E INSTALAÇÃO. AF_06/2022</t>
  </si>
  <si>
    <t xml:space="preserve"> 6.10.2.25 </t>
  </si>
  <si>
    <t>ADAPTADOR CURTO COM BOLSA E ROSCA PARA REGISTRO, PVC, SOLDÁVEL, DN 40 MM X 1 1/4", INSTALADO EM RESERVAÇÃO PREDIAL DE ÁGUA - FORNECIMENTO E INSTALAÇÃO. AF_04/2024</t>
  </si>
  <si>
    <t xml:space="preserve"> 6.10.2.26 </t>
  </si>
  <si>
    <t>ADAPTADOR CURTO COM BOLSA E ROSCA PARA REGISTRO, PVC, SOLDÁVEL, DN 32 MM X 1", INSTALADO EM RESERVAÇÃO PREDIAL DE ÁGUA - FORNECIMENTO E INSTALAÇÃO. AF_04/2024</t>
  </si>
  <si>
    <t xml:space="preserve"> 6.10.2.27 </t>
  </si>
  <si>
    <t>ADAPTADOR CURTO COM BOLSA E ROSCA PARA REGISTRO, PVC, SOLDÁVEL, DN  25 MM X 3/4", INSTALADO EM RESERVAÇÃO PREDIAL DE ÁGUA - FORNECIMENTO E INSTALAÇÃO. AF_04/2024</t>
  </si>
  <si>
    <t xml:space="preserve"> 6.10.3 </t>
  </si>
  <si>
    <t>ESGOTO</t>
  </si>
  <si>
    <t xml:space="preserve"> 6.10.3.1 </t>
  </si>
  <si>
    <t>TUBO PVC, SERIE NORMAL, ESGOTO PREDIAL, DN 100 MM, FORNECIDO E INSTALADO EM RAMAL DE DESCARGA OU RAMAL DE ESGOTO SANITÁRIO. AF_08/2022</t>
  </si>
  <si>
    <t xml:space="preserve"> 6.10.3.2 </t>
  </si>
  <si>
    <t>TUBO PVC, SERIE NORMAL, ESGOTO PREDIAL, DN 75 MM, FORNECIDO E INSTALADO EM RAMAL DE DESCARGA OU RAMAL DE ESGOTO SANITÁRIO. AF_08/2022</t>
  </si>
  <si>
    <t xml:space="preserve"> 6.10.3.3 </t>
  </si>
  <si>
    <t>TUBO PVC, SERIE NORMAL, ESGOTO PREDIAL, DN 50 MM, FORNECIDO E INSTALADO EM RAMAL DE DESCARGA OU RAMAL DE ESGOTO SANITÁRIO. AF_08/2022</t>
  </si>
  <si>
    <t xml:space="preserve"> 6.10.3.4 </t>
  </si>
  <si>
    <t>TUBO PVC, SERIE NORMAL, ESGOTO PREDIAL, DN 40 MM, FORNECIDO E INSTALADO EM RAMAL DE DESCARGA OU RAMAL DE ESGOTO SANITÁRIO. AF_08/2022</t>
  </si>
  <si>
    <t xml:space="preserve"> 6.10.3.5 </t>
  </si>
  <si>
    <t>RALO SIFONADO REDONDO, PVC, DN 100 X 40 MM, JUNTA SOLDÁVEL, FORNECIDO E INSTALADO EM RAMAL DE DESCARGA OU EM RAMAL DE ESGOTO SANITÁRIO. AF_08/2022</t>
  </si>
  <si>
    <t xml:space="preserve"> 6.10.3.6 </t>
  </si>
  <si>
    <t>TORNEIRA DE BOIA PARA CAIXA D'ÁGUA, ROSCÁVEL, 2" - FORNECIMENTO E INSTALAÇÃO. AF_08/2021</t>
  </si>
  <si>
    <t xml:space="preserve"> 6.10.3.7 </t>
  </si>
  <si>
    <t>TE, PVC, SERIE NORMAL, ESGOTO PREDIAL, DN 50 X 50 MM, JUNTA ELÁSTICA, FORNECIDO E INSTALADO EM RAMAL DE DESCARGA OU RAMAL DE ESGOTO SANITÁRIO. AF_08/2022</t>
  </si>
  <si>
    <t xml:space="preserve"> 6.10.3.8 </t>
  </si>
  <si>
    <t>TE, PVC, SERIE NORMAL, ESGOTO PREDIAL, DN 40 X 40 MM, JUNTA SOLDÁVEL, FORNECIDO E INSTALADO EM RAMAL DE DESCARGA OU RAMAL DE ESGOTO SANITÁRIO. AF_08/2022</t>
  </si>
  <si>
    <t xml:space="preserve"> 6.10.3.9 </t>
  </si>
  <si>
    <t>LUVA SIMPLES, PVC, SERIE NORMAL, ESGOTO PREDIAL, DN 100 MM, JUNTA ELÁSTICA, FORNECIDO E INSTALADO EM PRUMADA DE ESGOTO SANITÁRIO OU VENTILAÇÃO. AF_08/2022</t>
  </si>
  <si>
    <t xml:space="preserve"> 6.10.3.10 </t>
  </si>
  <si>
    <t>JUNÇÃO SIMPLES, PVC, SERIE NORMAL, ESGOTO PREDIAL, DN 100 X 100 MM, JUNTA ELÁSTICA, FORNECIDO E INSTALADO EM RAMAL DE DESCARGA OU RAMAL DE ESGOTO SANITÁRIO. AF_08/2022</t>
  </si>
  <si>
    <t xml:space="preserve"> 6.10.3.11 </t>
  </si>
  <si>
    <t>JOELHO 90 GRAUS, PVC, SERIE NORMAL, ESGOTO PREDIAL, DN 100 MM, JUNTA ELÁSTICA, FORNECIDO E INSTALADO EM PRUMADA DE ESGOTO SANITÁRIO OU VENTILAÇÃO. AF_08/2022</t>
  </si>
  <si>
    <t xml:space="preserve"> 6.10.3.12 </t>
  </si>
  <si>
    <t>JOELHO 90 GRAUS, PVC, SERIE NORMAL, ESGOTO PREDIAL, DN 75 MM, JUNTA ELÁSTICA, FORNECIDO E INSTALADO EM PRUMADA DE ESGOTO SANITÁRIO OU VENTILAÇÃO. AF_08/2022</t>
  </si>
  <si>
    <t xml:space="preserve"> 6.10.3.13 </t>
  </si>
  <si>
    <t>JOELHO 90 GRAUS, PVC, SERIE NORMAL, ESGOTO PREDIAL, DN 50 MM, JUNTA ELÁSTICA, FORNECIDO E INSTALADO EM PRUMADA DE ESGOTO SANITÁRIO OU VENTILAÇÃO. AF_08/2022</t>
  </si>
  <si>
    <t xml:space="preserve"> 6.10.3.14 </t>
  </si>
  <si>
    <t>JOELHO 90 GRAUS, PVC, SERIE NORMAL, ESGOTO PREDIAL, DN 40 MM, JUNTA SOLDÁVEL, FORNECIDO E INSTALADO EM RAMAL DE DESCARGA OU RAMAL DE ESGOTO SANITÁRIO. AF_08/2022</t>
  </si>
  <si>
    <t xml:space="preserve"> 6.10.3.15 </t>
  </si>
  <si>
    <t>JOELHO 45 GRAUS, PVC, SERIE NORMAL, ESGOTO PREDIAL, DN 100 MM, JUNTA ELÁSTICA, FORNECIDO E INSTALADO EM PRUMADA DE ESGOTO SANITÁRIO OU VENTILAÇÃO. AF_08/2022</t>
  </si>
  <si>
    <t xml:space="preserve"> 6.10.3.16 </t>
  </si>
  <si>
    <t>JOELHO 45 GRAUS, PVC, SERIE NORMAL, ESGOTO PREDIAL, DN 50 MM, JUNTA ELÁSTICA, FORNECIDO E INSTALADO EM PRUMADA DE ESGOTO SANITÁRIO OU VENTILAÇÃO. AF_08/2022</t>
  </si>
  <si>
    <t xml:space="preserve"> 6.10.3.17 </t>
  </si>
  <si>
    <t>JOELHO 45 GRAUS, PVC, SERIE NORMAL, ESGOTO PREDIAL, DN 40 MM, JUNTA SOLDÁVEL, FORNECIDO E INSTALADO EM RAMAL DE DESCARGA OU RAMAL DE ESGOTO SANITÁRIO. AF_08/2022</t>
  </si>
  <si>
    <t xml:space="preserve"> 6.10.3.18 </t>
  </si>
  <si>
    <t>CAIXA DE GORDURA ESPECIAL (CAPACIDADE: 312 L - PARA ATÉ 146 PESSOAS SERVIDAS NO PICO), RETANGULAR, EM ALVENARIA COM TIJOLOS CERÂMICOS MACIÇOS, DIMENSÕES INTERNAS = 0,4X1,2 M, ALTURA INTERNA = 1 M. AF_12/2020</t>
  </si>
  <si>
    <t xml:space="preserve"> 6.10.3.19 </t>
  </si>
  <si>
    <t>CAIXA ENTERRADA HIDRÁULICA RETANGULAR EM ALVENARIA COM TIJOLOS CERÂMICOS MACIÇOS, DIMENSÕES INTERNAS: 0,6X0,6X0,6 M PARA REDE DE ESGOTO. AF_12/2020</t>
  </si>
  <si>
    <t xml:space="preserve"> 6.10.4 </t>
  </si>
  <si>
    <t>ÁGUAS PLUVIAIS E DRENAGEM</t>
  </si>
  <si>
    <t xml:space="preserve"> 6.10.4.1 </t>
  </si>
  <si>
    <t>CAIXA ENTERRADA HIDRÁULICA RETANGULAR EM ALVENARIA COM TIJOLOS CERÂMICOS MACIÇOS, DIMENSÕES INTERNAS: 0,8X0,8X0,6 M PARA REDE DE ESGOTO. AF_12/2020</t>
  </si>
  <si>
    <t xml:space="preserve"> 6.10.4.2 </t>
  </si>
  <si>
    <t>TUBO PVC, SERIE NORMAL, ESGOTO PREDIAL, DN 150 MM, FORNECIDO E INSTALADO EM SUBCOLETOR AÉREO DE ESGOTO SANITÁRIO. AF_08/2022</t>
  </si>
  <si>
    <t xml:space="preserve"> 6.10.4.3 </t>
  </si>
  <si>
    <t xml:space="preserve"> 6.10.4.4 </t>
  </si>
  <si>
    <t xml:space="preserve"> 6.10.4.5 </t>
  </si>
  <si>
    <t xml:space="preserve"> 6.10.4.6 </t>
  </si>
  <si>
    <t>TE, PVC, SERIE NORMAL, ESGOTO PREDIAL, DN 75 X 75 MM, JUNTA ELÁSTICA, FORNECIDO E INSTALADO EM RAMAL DE DESCARGA OU RAMAL DE ESGOTO SANITÁRIO. AF_08/2022</t>
  </si>
  <si>
    <t xml:space="preserve"> 6.10.4.7 </t>
  </si>
  <si>
    <t>TERMINAL DE VENTILAÇÃO, PVC, SÉRIE NORMAL, ESGOTO PREDIAL, DN 100 MM, JUNTA SOLDÁVEL, FORNECIDO E INSTALADO EM PRUMADA DE ESGOTO SANITÁRIO OU VENTILAÇÃO. AF_08/2022</t>
  </si>
  <si>
    <t xml:space="preserve"> 6.10.4.8 </t>
  </si>
  <si>
    <t>LUVA SIMPLES, PVC, SERIE R, ÁGUA PLUVIAL, DN 150 MM, JUNTA ELÁSTICA, FORNECIDO E INSTALADO EM RAMAL DE ENCAMINHAMENTO. AF_06/2022</t>
  </si>
  <si>
    <t xml:space="preserve"> 6.10.4.9 </t>
  </si>
  <si>
    <t xml:space="preserve"> 6.10.4.10 </t>
  </si>
  <si>
    <t>LUVA SIMPLES, PVC, SERIE NORMAL, ESGOTO PREDIAL, DN 75 MM, JUNTA ELÁSTICA, FORNECIDO E INSTALADO EM PRUMADA DE ESGOTO SANITÁRIO OU VENTILAÇÃO. AF_08/2022</t>
  </si>
  <si>
    <t xml:space="preserve"> 6.10.4.11 </t>
  </si>
  <si>
    <t>LUVA SIMPLES, PVC, SERIE NORMAL, ESGOTO PREDIAL, DN 50 MM, JUNTA ELÁSTICA, FORNECIDO E INSTALADO EM PRUMADA DE ESGOTO SANITÁRIO OU VENTILAÇÃO. AF_08/2022</t>
  </si>
  <si>
    <t xml:space="preserve"> 6.10.4.12 </t>
  </si>
  <si>
    <t xml:space="preserve"> 6.10.4.13 </t>
  </si>
  <si>
    <t>JUNÇÃO SIMPLES, PVC, SERIE NORMAL, ESGOTO PREDIAL, DN 75 X 75 MM, JUNTA ELÁSTICA, FORNECIDO E INSTALADO EM RAMAL DE DESCARGA OU RAMAL DE ESGOTO SANITÁRIO. AF_08/2022</t>
  </si>
  <si>
    <t xml:space="preserve"> 6.10.4.14 </t>
  </si>
  <si>
    <t xml:space="preserve"> 6.10.4.15 </t>
  </si>
  <si>
    <t xml:space="preserve"> 6.10.4.16 </t>
  </si>
  <si>
    <t xml:space="preserve"> 6.10.4.17 </t>
  </si>
  <si>
    <t>JOELHO 45 GRAUS, PVC, SERIE NORMAL, ESGOTO PREDIAL, DN 75 MM, JUNTA ELÁSTICA, FORNECIDO E INSTALADO EM PRUMADA DE ESGOTO SANITÁRIO OU VENTILAÇÃO. AF_08/2022</t>
  </si>
  <si>
    <t xml:space="preserve"> 6.10.4.18 </t>
  </si>
  <si>
    <t xml:space="preserve"> 7 </t>
  </si>
  <si>
    <t>INSTALAÇÕES ELÉTRICAS</t>
  </si>
  <si>
    <t xml:space="preserve"> 7.1 </t>
  </si>
  <si>
    <t>INSTALAÇOES ELÉTRICAS EXTERNA DE ILUMINAÇAO - ESTACIONAMENTO, ÁREA DE LAZER QUADRAS E PISCINA</t>
  </si>
  <si>
    <t xml:space="preserve"> 7.1.1 </t>
  </si>
  <si>
    <t>CABO DE COBRE FLEXÍVEL ISOLADO, 2,5 MM², ANTI-CHAMA 450/750 V, PARA CIRCUITOS TERMINAIS - FORNECIMENTO E INSTALAÇÃO. AF_03/2023</t>
  </si>
  <si>
    <t xml:space="preserve"> 7.1.2 </t>
  </si>
  <si>
    <t>CABO DE COBRE FLEXÍVEL ISOLADO, 4 MM², ANTI-CHAMA 450/750 V, PARA CIRCUITOS TERMINAIS - FORNECIMENTO E INSTALAÇÃO. AF_03/2023</t>
  </si>
  <si>
    <t xml:space="preserve"> 7.1.3 </t>
  </si>
  <si>
    <t>CABO DE COBRE FLEXÍVEL ISOLADO, 4 MM², ANTI-CHAMA 0,6/1,0 KV, PARA CIRCUITOS TERMINAIS - FORNECIMENTO E INSTALAÇÃO. AF_03/2023</t>
  </si>
  <si>
    <t xml:space="preserve"> 7.1.4 </t>
  </si>
  <si>
    <t>Caixa de passagem em alvenaria de tijolos maciços esp. = 0,12m,  dim. int. = 0.50 x 0.50 x 0.80m</t>
  </si>
  <si>
    <t xml:space="preserve"> 7.1.5 </t>
  </si>
  <si>
    <t>CONDULETE DE ALUMÍNIO, TIPO C, PARA ELETRODUTO DE AÇO GALVANIZADO DN 25 MM (1''), APARENTE - FORNECIMENTO E INSTALAÇÃO. AF_10/2022</t>
  </si>
  <si>
    <t xml:space="preserve"> 7.1.6 </t>
  </si>
  <si>
    <t>CONDULETE DE ALUMÍNIO, TIPO E, ELETRODUTO DE AÇO GALVANIZADO DN 25 MM (1''), APARENTE - FORNECIMENTO E INSTALAÇÃO. AF_10/2022</t>
  </si>
  <si>
    <t xml:space="preserve"> 7.1.7 </t>
  </si>
  <si>
    <t>CONDULETE DE ALUMÍNIO, TIPO LR, PARA ELETRODUTO DE AÇO GALVANIZADO DN 25 MM (1''), APARENTE - FORNECIMENTO E INSTALAÇÃO. AF_10/2022</t>
  </si>
  <si>
    <t xml:space="preserve"> 7.1.8 </t>
  </si>
  <si>
    <t>CONDULETE DE ALUMÍNIO, TIPO T, PARA ELETRODUTO DE AÇO GALVANIZADO DN 25 MM (1''), APARENTE - FORNECIMENTO E INSTALAÇÃO. AF_10/2022</t>
  </si>
  <si>
    <t xml:space="preserve"> 7.1.9 </t>
  </si>
  <si>
    <t>CONDULETE DE ALUMÍNIO, TIPO X, PARA ELETRODUTO DE AÇO GALVANIZADO DN 25 MM (1''), APARENTE - FORNECIMENTO E INSTALAÇÃO. AF_10/2022</t>
  </si>
  <si>
    <t xml:space="preserve"> 7.1.10 </t>
  </si>
  <si>
    <t>ELETRODUTO RÍGIDO ROSCÁVEL, PVC, DN 32 MM (1"), PARA CIRCUITOS TERMINAIS, INSTALADO EM PAREDE - FORNECIMENTO E INSTALAÇÃO. AF_03/2023</t>
  </si>
  <si>
    <t xml:space="preserve"> 7.1.11 </t>
  </si>
  <si>
    <t>ELETRODUTO FLEXÍVEL LISO, PEAD, DN 32 MM (1"), PARA CIRCUITOS TERMINAIS, INSTALADO EM LAJE - FORNECIMENTO E INSTALAÇÃO. AF_03/2023</t>
  </si>
  <si>
    <t xml:space="preserve"> 7.1.12 </t>
  </si>
  <si>
    <t>INTERRUPTOR SIMPLES (1 MÓDULO), 10A/250V, INCLUINDO SUPORTE E PLACA - FORNECIMENTO E INSTALAÇÃO. AF_03/2023</t>
  </si>
  <si>
    <t xml:space="preserve"> 7.1.13 </t>
  </si>
  <si>
    <t>Luminária tipo balizador para ambiente aberto, corpo em alumínio pintado, difusor em vidro plano fosco, ref. F-5023/M da Projeto ou similar</t>
  </si>
  <si>
    <t xml:space="preserve"> 7.1.14 </t>
  </si>
  <si>
    <t>POSTE DE AÇO CONICO CONTÍNUO CURVO DUPLO, FLANGEADO, H=9M, INCLUSIVE LUMINÁRIAS, SEM LÂMPADAS - FORNECIMENTO E INSTALACAO. AF_11/2019</t>
  </si>
  <si>
    <t xml:space="preserve"> 7.1.15 </t>
  </si>
  <si>
    <t>Poste de aço galvanizado cônico contíno reto, diâmetro superior de 60mm, diâmetro da base 126mm, altura total  8m, Conipost ref. Série A0008/classe 30 da Conipost ou similar</t>
  </si>
  <si>
    <t xml:space="preserve"> 7.1.16 </t>
  </si>
  <si>
    <t>Poste de aço galvanizado cônico contíno reto, diâmetro superior 60mm, diâmetro da base 115mm, altura total 5m, Conipost ref. Série 0005/classe 60 da Conipost ou similar</t>
  </si>
  <si>
    <t xml:space="preserve"> 7.1.17 </t>
  </si>
  <si>
    <t>Refletor modular LED DC com DPS 2 x 50w de potência, alumínio, 5000k, 165LM/W, Autovolt, branca, ref.: RFMLED-DC-DPS-150-100-50-3C-ME, da marca G-light ousimilar</t>
  </si>
  <si>
    <t xml:space="preserve"> 7.1.18 </t>
  </si>
  <si>
    <t>Refletor Slim LED 200W de potência, branco Frio, 6500k, Autovolt, marca G-light ou similar</t>
  </si>
  <si>
    <t xml:space="preserve"> 7.2 </t>
  </si>
  <si>
    <t>INSTALAÇOES ELÉTRICAS GUARITA, BLOCOS WC/VESTIÁRIO E BAR</t>
  </si>
  <si>
    <t xml:space="preserve"> 7.2.1 </t>
  </si>
  <si>
    <t xml:space="preserve"> 7.2.2 </t>
  </si>
  <si>
    <t>CABO DE COBRE FLEXÍVEL ISOLADO, 1,5 MM², ANTI-CHAMA 450/750 V, PARA CIRCUITOS TERMINAIS - FORNECIMENTO E INSTALAÇÃO. AF_03/2023</t>
  </si>
  <si>
    <t xml:space="preserve"> 7.2.3 </t>
  </si>
  <si>
    <t>CAIXA RETANGULAR 4" X 2" MÉDIA (1,30 M DO PISO), PVC, INSTALADA EM PAREDE - FORNECIMENTO E INSTALAÇÃO. AF_03/2023</t>
  </si>
  <si>
    <t xml:space="preserve"> 7.2.4 </t>
  </si>
  <si>
    <t>CAIXA RETANGULAR 4" X 4" MÉDIA (1,30 M DO PISO), PVC, INSTALADA EM PAREDE - FORNECIMENTO E INSTALAÇÃO. AF_03/2023</t>
  </si>
  <si>
    <t xml:space="preserve"> 7.2.5 </t>
  </si>
  <si>
    <t>ELETRODUTO FLEXÍVEL CORRUGADO REFORÇADO, PVC, DN 25 MM (3/4"), PARA CIRCUITOS TERMINAIS, INSTALADO EM PAREDE - FORNECIMENTO E INSTALAÇÃO. AF_03/2023</t>
  </si>
  <si>
    <t xml:space="preserve"> 7.2.6 </t>
  </si>
  <si>
    <t xml:space="preserve"> 7.2.7 </t>
  </si>
  <si>
    <t>INTERRUPTOR SIMPLES (2 MÓDULOS), 10A/250V, INCLUINDO SUPORTE E PLACA - FORNECIMENTO E INSTALAÇÃO. AF_03/2023</t>
  </si>
  <si>
    <t xml:space="preserve"> 7.2.8 </t>
  </si>
  <si>
    <t>INTERRUPTOR SIMPLES (3 MÓDULOS), 10A/250V, INCLUINDO SUPORTE E PLACA - FORNECIMENTO E INSTALAÇÃO. AF_03/2023</t>
  </si>
  <si>
    <t xml:space="preserve"> 7.2.9 </t>
  </si>
  <si>
    <t>INTERRUPTOR SIMPLES (1 MÓDULO) COM 1 TOMADA DE EMBUTIR 2P+T 10 A, SEM SUPORTE E SEM PLACA - FORNECIMENTO E INSTALAÇÃO. AF_03/2023</t>
  </si>
  <si>
    <t xml:space="preserve"> 7.2.10 </t>
  </si>
  <si>
    <t>TOMADA MÉDIA DE EMBUTIR (1 MÓDULO), 2P+T 10 A, INCLUINDO SUPORTE E PLACA - FORNECIMENTO E INSTALAÇÃO. AF_03/2023</t>
  </si>
  <si>
    <t xml:space="preserve"> 7.2.11 </t>
  </si>
  <si>
    <t>TOMADA MÉDIA DE EMBUTIR (2 MÓDULOS), 2P+T 10 A, INCLUINDO SUPORTE E PLACA - FORNECIMENTO E INSTALAÇÃO. AF_03/2023</t>
  </si>
  <si>
    <t xml:space="preserve"> 7.2.12 </t>
  </si>
  <si>
    <t>Placa cega para caixa de pvc 4"x 4", p/eletroduto</t>
  </si>
  <si>
    <t xml:space="preserve"> 7.2.13 </t>
  </si>
  <si>
    <t>Luminária de sobrepor, (tecnolux ref.FLP-6478/2x20) Tubled corpo/ refletor e aletas fabricadas em chapa de aço tratada e pintada em epoxi branco, para usode 2 lampadas tubled de 20w</t>
  </si>
  <si>
    <t xml:space="preserve"> 7.2.14 </t>
  </si>
  <si>
    <t>Luminária pendente simples, ref: 1110/1, Bianca ou similar</t>
  </si>
  <si>
    <t xml:space="preserve"> 7.2.15 </t>
  </si>
  <si>
    <t>Refletor Slim  LED 100W de potência, branco Frio, 6500k, Autovolt, marca G-light ou similar</t>
  </si>
  <si>
    <t xml:space="preserve"> 7.2.16 </t>
  </si>
  <si>
    <t>LUMINÁRIA DE EMERGÊNCIA, COM 30 LÂMPADAS LED DE 2 W, SEM REATOR - FORNECIMENTO E INSTALAÇÃO. AF_09/2024</t>
  </si>
  <si>
    <t xml:space="preserve"> 7.3 </t>
  </si>
  <si>
    <t>QUADRO ELÉTRICOS - ÁREA DE LAZER, GUARITA, BAR</t>
  </si>
  <si>
    <t xml:space="preserve"> 7.3.1 </t>
  </si>
  <si>
    <t>QUADRO DE DISTRIBUIÇÃO DE ENERGIA EM CHAPA DE AÇO GALVANIZADO, DE EMBUTIR, COM BARRAMENTO TRIFÁSICO, PARA 12 DISJUNTORES DIN 100A - FORNECIMENTO E INSTALAÇÃO. AF_10/2020</t>
  </si>
  <si>
    <t xml:space="preserve"> 7.3.2 </t>
  </si>
  <si>
    <t>QUADRO DE DISTRIBUIÇÃO DE ENERGIA EM CHAPA DE AÇO GALVANIZADO, DE EMBUTIR, COM BARRAMENTO TRIFÁSICO, PARA 18 DISJUNTORES DIN 100A - FORNECIMENTO E INSTALAÇÃO. AF_10/2020</t>
  </si>
  <si>
    <t xml:space="preserve"> 7.3.3 </t>
  </si>
  <si>
    <t>DISJUNTOR MONOPOLAR TIPO DIN, CORRENTE NOMINAL DE 10A - FORNECIMENTO E INSTALAÇÃO. AF_10/2020</t>
  </si>
  <si>
    <t xml:space="preserve"> 7.3.4 </t>
  </si>
  <si>
    <t>DISJUNTOR MONOPOLAR TIPO DIN, CORRENTE NOMINAL DE 16A - FORNECIMENTO E INSTALAÇÃO. AF_10/2020</t>
  </si>
  <si>
    <t xml:space="preserve"> 7.3.5 </t>
  </si>
  <si>
    <t>DISJUNTOR MONOPOLAR TIPO DIN, CORRENTE NOMINAL DE 20A - FORNECIMENTO E INSTALAÇÃO. AF_10/2020</t>
  </si>
  <si>
    <t xml:space="preserve"> 7.3.6 </t>
  </si>
  <si>
    <t>DISJUNTOR BIPOLAR TIPO DIN, CORRENTE NOMINAL DE 50A - FORNECIMENTO E INSTALAÇÃO. AF_10/2020</t>
  </si>
  <si>
    <t xml:space="preserve"> 7.3.7 </t>
  </si>
  <si>
    <t>DISJUNTOR TRIPOLAR TIPO DIN, CORRENTE NOMINAL DE 32A - FORNECIMENTO E INSTALAÇÃO. AF_10/2020</t>
  </si>
  <si>
    <t xml:space="preserve"> 7.3.8 </t>
  </si>
  <si>
    <t>DISJUNTOR TRIPOLAR TIPO DIN, CORRENTE NOMINAL DE 25A - FORNECIMENTO E INSTALAÇÃO. AF_10/2020</t>
  </si>
  <si>
    <t xml:space="preserve"> 7.3.9 </t>
  </si>
  <si>
    <t>Disjuntor bipolar DR 25 A  - Dispositivo residual diferencial, tipo AC, 30MA,ref.5SM1 312-OMB, Siemens ou similar</t>
  </si>
  <si>
    <t xml:space="preserve"> 7.3.10 </t>
  </si>
  <si>
    <t>Interruptor diferencial residual - IDR 4P DR 2x40A/30mA</t>
  </si>
  <si>
    <t xml:space="preserve"> 7.3.11 </t>
  </si>
  <si>
    <t>Interruptor diferencial residual - IDR 2P DR 4x63A/30mA</t>
  </si>
  <si>
    <t xml:space="preserve"> 7.3.12 </t>
  </si>
  <si>
    <t xml:space="preserve"> 7.3.13 </t>
  </si>
  <si>
    <t>CABO DE COBRE FLEXÍVEL ISOLADO, 6 MM², ANTI-CHAMA 0,6/1,0 KV, PARA CIRCUITOS TERMINAIS - FORNECIMENTO E INSTALAÇÃO. AF_03/2023</t>
  </si>
  <si>
    <t xml:space="preserve"> 7.3.14 </t>
  </si>
  <si>
    <t>CABO DE COBRE FLEXÍVEL ISOLADO, 10 MM², ANTI-CHAMA 0,6/1,0 KV, PARA CIRCUITOS TERMINAIS - FORNECIMENTO E INSTALAÇÃO. AF_03/2023</t>
  </si>
  <si>
    <t xml:space="preserve"> 7.3.15 </t>
  </si>
  <si>
    <t>CABO DE COBRE FLEXÍVEL ISOLADO, 16 MM², ANTI-CHAMA 0,6/1,0 KV, PARA CIRCUITOS TERMINAIS - FORNECIMENTO E INSTALAÇÃO. AF_03/2023</t>
  </si>
  <si>
    <t xml:space="preserve"> 7.3.16 </t>
  </si>
  <si>
    <t>CABO DE COBRE FLEXÍVEL ISOLADO, 25 MM², ANTI-CHAMA 0,6/1,0 KV, PARA REDE ENTERRADA DE DISTRIBUIÇÃO DE ENERGIA ELÉTRICA - FORNECIMENTO E INSTALAÇÃO. AF_12/2021</t>
  </si>
  <si>
    <t xml:space="preserve"> 7.3.17 </t>
  </si>
  <si>
    <t>CABO DE COBRE FLEXÍVEL ISOLADO, 50 MM², ANTI-CHAMA 0,6/1,0 KV, PARA REDE ENTERRADA DE DISTRIBUIÇÃO DE ENERGIA ELÉTRICA - FORNECIMENTO E INSTALAÇÃO. AF_12/2021</t>
  </si>
  <si>
    <t xml:space="preserve"> 7.4 </t>
  </si>
  <si>
    <t>QGBT (QUADRO GERAL) - ALIMENTAÇAO E ATERRAMENTO</t>
  </si>
  <si>
    <t xml:space="preserve"> 7.4.1 </t>
  </si>
  <si>
    <t>CABO DE COBRE FLEXÍVEL ISOLADO, 70 MM², ANTI-CHAMA 0,6/1,0 KV, PARA REDE ENTERRADA DE DISTRIBUIÇÃO DE ENERGIA ELÉTRICA - FORNECIMENTO E INSTALAÇÃO. AF_12/2021</t>
  </si>
  <si>
    <t xml:space="preserve"> 7.4.2 </t>
  </si>
  <si>
    <t>CABO DE COBRE FLEXÍVEL ISOLADO, 95 MM², ANTI-CHAMA 0,6/1,0 KV, PARA REDE ENTERRADA DE DISTRIBUIÇÃO DE ENERGIA ELÉTRICA - FORNECIMENTO E INSTALAÇÃO. AF_12/2021</t>
  </si>
  <si>
    <t xml:space="preserve"> 7.4.3 </t>
  </si>
  <si>
    <t>CABO DE COBRE FLEXÍVEL ISOLADO, 150 MM², ANTI-CHAMA 0,6/1,0 KV, PARA REDE ENTERRADA DE DISTRIBUIÇÃO DE ENERGIA ELÉTRICA - FORNECIMENTO E INSTALAÇÃO. AF_12/2021</t>
  </si>
  <si>
    <t xml:space="preserve"> 7.4.4 </t>
  </si>
  <si>
    <t xml:space="preserve"> 7.4.5 </t>
  </si>
  <si>
    <t>CORDOALHA DE COBRE NU 70 MM², ENTERRADA - FORNECIMENTO E INSTALAÇÃO. AF_08/2023</t>
  </si>
  <si>
    <t xml:space="preserve"> 7.4.6 </t>
  </si>
  <si>
    <t xml:space="preserve"> 7.4.7 </t>
  </si>
  <si>
    <t>CAIXA DE INSPEÇÃO PARA ATERRAMENTO, CIRCULAR, EM POLIETILENO, DIÂMETRO INTERNO = 0,3 M. AF_12/2020</t>
  </si>
  <si>
    <t xml:space="preserve"> 7.4.8 </t>
  </si>
  <si>
    <t>CURVA 90 GRAUS PARA ELETRODUTO, PVC, ROSCÁVEL, DN 25 MM (3/4"), PARA CIRCUITOS TERMINAIS, INSTALADA EM FORRO - FORNECIMENTO E INSTALAÇÃO. AF_03/2023</t>
  </si>
  <si>
    <t xml:space="preserve"> 7.4.9 </t>
  </si>
  <si>
    <t>CURVA 90 GRAUS PARA ELETRODUTO, PVC, ROSCÁVEL, DN 85 MM (3"), PARA REDE ENTERRADA DE DISTRIBUIÇÃO DE ENERGIA ELÉTRICA - FORNECIMENTO E INSTALAÇÃO. AF_12/2021</t>
  </si>
  <si>
    <t xml:space="preserve"> 7.4.10 </t>
  </si>
  <si>
    <t>ELETRODUTO RÍGIDO ROSCÁVEL, PVC, DN 25 MM (3/4"), PARA CIRCUITOS TERMINAIS, INSTALADO EM PAREDE - FORNECIMENTO E INSTALAÇÃO. AF_03/2023</t>
  </si>
  <si>
    <t xml:space="preserve"> 7.4.11 </t>
  </si>
  <si>
    <t>ELETRODUTO RÍGIDO ROSCÁVEL, PVC, DN 85 MM (3"), PARA REDE ENTERRADA DE DISTRIBUIÇÃO DE ENERGIA ELÉTRICA - FORNECIMENTO E INSTALAÇÃO. AF_12/2021</t>
  </si>
  <si>
    <t xml:space="preserve"> 7.4.12 </t>
  </si>
  <si>
    <t>HASTE DE ATERRAMENTO, DIÂMETRO 3/4", COM 3 METROS - FORNECIMENTO E INSTALAÇÃO. AF_08/2023</t>
  </si>
  <si>
    <t xml:space="preserve"> 7.4.13 </t>
  </si>
  <si>
    <t>LUVA PARA ELETRODUTO, PVC, ROSCÁVEL, DN 25 MM (3/4"), PARA CIRCUITOS TERMINAIS, INSTALADA EM PAREDE - FORNECIMENTO E INSTALAÇÃO. AF_03/2023</t>
  </si>
  <si>
    <t xml:space="preserve"> 7.4.14 </t>
  </si>
  <si>
    <t>LUVA PARA ELETRODUTO, PVC, ROSCÁVEL, DN 85 MM (3"), PARA REDE ENTERRADA DE DISTRIBUIÇÃO DE ENERGIA ELÉTRICA - FORNECIMENTO E INSTALAÇÃO. AF_12/2021</t>
  </si>
  <si>
    <t xml:space="preserve"> 7.4.15 </t>
  </si>
  <si>
    <t>Disjuntor termomagnético tripolar 450 A, padrão DIN (linha branca )</t>
  </si>
  <si>
    <t xml:space="preserve"> 7.4.16 </t>
  </si>
  <si>
    <t>Disjuntor termomagnético tripolar 150 A com caixa moldada 10 kA</t>
  </si>
  <si>
    <t xml:space="preserve"> 7.4.17 </t>
  </si>
  <si>
    <t>Disjuntor termomagnetico tripolar 125 A, padrão DIN (Europeu - linha branca),10KA</t>
  </si>
  <si>
    <t xml:space="preserve"> 7.4.18 </t>
  </si>
  <si>
    <t>DISJUNTOR TRIPOLAR TIPO DIN, CORRENTE NOMINAL DE 40A - FORNECIMENTO E INSTALAÇÃO. AF_10/2020</t>
  </si>
  <si>
    <t xml:space="preserve"> 7.4.19 </t>
  </si>
  <si>
    <t xml:space="preserve"> 7.4.20 </t>
  </si>
  <si>
    <t xml:space="preserve"> 7.4.21 </t>
  </si>
  <si>
    <t xml:space="preserve"> 7.4.22 </t>
  </si>
  <si>
    <t>QGBT - Quadro / Painel em chapa de aço com pintura eletrostática a pó poliester na cor bege, grau de proteção IP 54, com barramento, sem disjuntores - 1000x1700x600mm</t>
  </si>
  <si>
    <t xml:space="preserve"> 7.5 </t>
  </si>
  <si>
    <t>SUBSTAÇÃO</t>
  </si>
  <si>
    <t xml:space="preserve"> 7.5.1 </t>
  </si>
  <si>
    <t>Transformador a seco, trifásico, classe de isolamento 15kv - Potência 300 kva- Derivações Primárias 13,8/13,2/12,6/12,0/11,4; Tensão Secundária 220/127V-380v/220V ou 440V/254V; ligação estrela; grupo de ligação Dyn1</t>
  </si>
  <si>
    <t xml:space="preserve"> 7.5.2 </t>
  </si>
  <si>
    <t>Instalação do padrão de entrada da subestação 300KVA, fornecimento e instalação</t>
  </si>
  <si>
    <t>Total Geral</t>
  </si>
  <si>
    <t>OBRA: CONSTRUÇÃO SEDE SOCIAL CÂMARA MUNICIPAL DE JOÃO PESSOA</t>
  </si>
  <si>
    <t>Valor do contrato inicial:</t>
  </si>
  <si>
    <t>LOCAL: RUA BANCÁRIO WALDEMAR DE MESQUITA ACCIOLY, S/N, BANCÁRIOS, JOÃO PESSOA - PB</t>
  </si>
  <si>
    <t>Valor medido acumulado anterior:</t>
  </si>
  <si>
    <t>EMPRESA: SEGMENTO ENGENHARIA E SERVIÇOS LTDA</t>
  </si>
  <si>
    <t>Valor medição atual:</t>
  </si>
  <si>
    <t>CONTRATO 16/2025</t>
  </si>
  <si>
    <t>Valor medido acumulado atual:</t>
  </si>
  <si>
    <t>CONCORRÊNCIA 01/2025</t>
  </si>
  <si>
    <t>Valor do saldo contratual:</t>
  </si>
  <si>
    <t>PLANILHA DE MEDIÇÃO</t>
  </si>
  <si>
    <t>ITEM</t>
  </si>
  <si>
    <t>DESCRIÇÃO</t>
  </si>
  <si>
    <t>UND</t>
  </si>
  <si>
    <t>CONTRATUAL</t>
  </si>
  <si>
    <t>QUANTIDADE</t>
  </si>
  <si>
    <t>VALOR</t>
  </si>
  <si>
    <t>QUANT.</t>
  </si>
  <si>
    <t>VALOR UNIT. C/ BDI</t>
  </si>
  <si>
    <t>TOTAL</t>
  </si>
  <si>
    <t>ANTERIOR</t>
  </si>
  <si>
    <t>ATUAL</t>
  </si>
  <si>
    <t>ACUMULADO</t>
  </si>
  <si>
    <t xml:space="preserve"> =</t>
  </si>
  <si>
    <t>OBRA : CONSTRUÇÃO SEDE SOCIAL CÂMARA MUNICIPAL DE JOÃO PESSOA</t>
  </si>
  <si>
    <t>1.0</t>
  </si>
  <si>
    <t>1.1</t>
  </si>
  <si>
    <t>Total de aministração de obra executado (und) =</t>
  </si>
  <si>
    <t>Total de aministração de obra de contrato (und) =</t>
  </si>
  <si>
    <t>4.0</t>
  </si>
  <si>
    <t>1.2</t>
  </si>
  <si>
    <t xml:space="preserve">TAXA DO CREA </t>
  </si>
  <si>
    <t>Total de taxa do CREA executado (und) =</t>
  </si>
  <si>
    <t>Total de taxa do CREA de contrato (und) =</t>
  </si>
  <si>
    <t>Total de taxa do CREA a medir no BM 01 (und) =</t>
  </si>
  <si>
    <t>2.0</t>
  </si>
  <si>
    <t>2.1</t>
  </si>
  <si>
    <t>Total de fornecimento e instalação de placa de obra de contrato (m²)=</t>
  </si>
  <si>
    <t>Total de fornecimento e instalação de placa de obra a medir no BM 01 (m²)=</t>
  </si>
  <si>
    <t>2.2</t>
  </si>
  <si>
    <t>Total de locação de container executado (mês) =</t>
  </si>
  <si>
    <t>Total de locação de container de contrato (mês) =</t>
  </si>
  <si>
    <t>2.8</t>
  </si>
  <si>
    <t>Total de limpeza mecanizada de camada vegetal executado (m²) =</t>
  </si>
  <si>
    <t>Total de limpeza mecanizada de camada vegetal de contrato (m²) =</t>
  </si>
  <si>
    <t>Total de limpeza mecanizada de camada vegetal a medir no BM 01 (m²) =</t>
  </si>
  <si>
    <t>2.9</t>
  </si>
  <si>
    <t>Total de carga, manobra e descarga executado (m³) =</t>
  </si>
  <si>
    <t>Total de carga, manobra e descarga de contrato (m³) =</t>
  </si>
  <si>
    <t>Total de carga, manobra e descarga a medir no BM 01 (m³) =</t>
  </si>
  <si>
    <t>2.10</t>
  </si>
  <si>
    <t>Total de transporte com caminhão basculante executado (m³xkm) =</t>
  </si>
  <si>
    <t>Total de transporte com caminhão basculante de contrato (m³xkm) =</t>
  </si>
  <si>
    <t>Total de transporte com caminhão basculante a medir no BM 01 (m³xkm) =</t>
  </si>
  <si>
    <t>2.11</t>
  </si>
  <si>
    <t>LIGAÇÃO PREDIAL DE ÁGUA EM MURETA DE CONCRETO, PROVISÓRIA OU DEFINITIVA , COM FORNECIMENTO DE MATERIAL, INCLUSIVE MURETA E HIDRÔMETRO, REDE DN 50mm - REV 03_10/2022</t>
  </si>
  <si>
    <t>Total de ligação predial de água executado (und) =</t>
  </si>
  <si>
    <t>Total de ligação predial de água de contrato (und) =</t>
  </si>
  <si>
    <t>Total de ligação predial de água a medir no BM 01 (und) =</t>
  </si>
  <si>
    <t>2.12</t>
  </si>
  <si>
    <t>Total de entrada de energia elétrica, executado (und) =</t>
  </si>
  <si>
    <t>Total de aentrada de energia elétrica de contrato (und) =</t>
  </si>
  <si>
    <t>Total de entrada de energia elétrica a medir no BM 01 (und) =</t>
  </si>
  <si>
    <t>2.13</t>
  </si>
  <si>
    <t>Total de poste de concreto armado executado (und) =</t>
  </si>
  <si>
    <t>Total de  poste de concreto armado de contrato (und) =</t>
  </si>
  <si>
    <t>Total de  poste de concreto armado a medir no BM 01 (und) =</t>
  </si>
  <si>
    <t>Foi considerado a área de (4,0 x 4,0m ) (m²) =</t>
  </si>
  <si>
    <t>4.11</t>
  </si>
  <si>
    <t>Muro em alvenaria bloco cerâmico, e=0,09m, c/alv de pedra (35x60cm), pilares (9x20cm) a cada 3,0m, cintas inferior e superior (9x15cm) em concreto armado fck=15,0 Mpa, c/chapisco, reboco e pint. hidracor sobre alvenaria</t>
  </si>
  <si>
    <t>Total de muro executado (m²) =</t>
  </si>
  <si>
    <t>Total de muro executadi de contrato (m²) =</t>
  </si>
  <si>
    <t>LIMPEZA MECANIZADA DE CAMADA VEGETAL, VEGETAÇÃO E PEQUENAS ÁRVORES (DIÂMETRO DE TRONCO MENOR QUE 0,20 M), COM TRATOR DE ESTEIRAS</t>
  </si>
  <si>
    <t>Àrea do terreno (m²) =</t>
  </si>
  <si>
    <t xml:space="preserve">CARGA, MANOBRA E DESCARGA DE SOLOS E MATERIAIS GRANULARES EM CAMINHÃO BASCULANTE 10 M³ </t>
  </si>
  <si>
    <t>Àrea de limpeza do terreno (m²) =</t>
  </si>
  <si>
    <t>Altura da área escavada (m) =</t>
  </si>
  <si>
    <t>Total de volume executado (m³)</t>
  </si>
  <si>
    <t>Total de volume com empolamento (m³)</t>
  </si>
  <si>
    <t>TRANSPORTE COM CAMINHÃO BASCULANTE DE 10 M³, EM VIA URBANA PAVIMENTADA, DMT ATÉ 30 KM (UNIDADE: M3XKM)</t>
  </si>
  <si>
    <t>Volume de limpeza com a área executada (m³) =</t>
  </si>
  <si>
    <t>Considera uma distância de 30km (km) =</t>
  </si>
  <si>
    <t>Total de volume para transporte executado  (m³/km) =</t>
  </si>
  <si>
    <t>Comprimento de muro executado (m) =</t>
  </si>
  <si>
    <t>Altura de muro executado (m) =</t>
  </si>
  <si>
    <t>Total de muro medido anterior (m²) =</t>
  </si>
  <si>
    <t>Total de muro de contrato (m²) =</t>
  </si>
  <si>
    <t>Total de muro à medir (m³) =</t>
  </si>
  <si>
    <t>PERÍODO DA MEDIÇÃO: 01/08/2025 À 31/08/2025</t>
  </si>
  <si>
    <t>MEDIÇÃO 03</t>
  </si>
  <si>
    <t>Total de aministração de obra a medir no BM 03 (und) =</t>
  </si>
  <si>
    <t>Total de locação de container a medir no BM 03 (mês) =</t>
  </si>
  <si>
    <t>2.6</t>
  </si>
  <si>
    <t>Total de locação convencional executado (mês) =</t>
  </si>
  <si>
    <t>Total de locação convencional a medir no BM 03 (mês) =</t>
  </si>
  <si>
    <t>4.4</t>
  </si>
  <si>
    <t>Total de pavimento em piso intertravado executado (m²) =</t>
  </si>
  <si>
    <t>Total de pavimento em piso intertavado de contrato (m²) =</t>
  </si>
  <si>
    <t>Total de pavimentação em piso intertravado à medir no BM 03 (m²) =</t>
  </si>
  <si>
    <t>4.6</t>
  </si>
  <si>
    <t>Total de assentamento de guia (meio-fio) executado (m) =</t>
  </si>
  <si>
    <t>Total de  assentamento de guia (meio-fio) de contrato (m) =</t>
  </si>
  <si>
    <t>Total de assentamento de guia (meio-fio) à medir no BM 03 (m) =</t>
  </si>
  <si>
    <t>Total de muro executado a medir no BM 03 (m²) =</t>
  </si>
  <si>
    <t>Perímetro da Piscina Semi Olímpica (m) =</t>
  </si>
  <si>
    <t>Perímetro da Guarita (m) =</t>
  </si>
  <si>
    <t>Total de locação convencional executado (m) =</t>
  </si>
  <si>
    <t>Estacionamento no muro - 23 vagas (m²) =</t>
  </si>
  <si>
    <t>Estacionamento - pista de rolamento (m²) =</t>
  </si>
  <si>
    <t>Total de pavimento em piso intertravado medido anterior (m²) =</t>
  </si>
  <si>
    <t>Total de pavimento em piso intertravado de contrato (m²) =</t>
  </si>
  <si>
    <t>Total de pavimento em piso intertravado à medir (m²) =</t>
  </si>
  <si>
    <t>Assentamento de guia (meio-fio) (m) =</t>
  </si>
  <si>
    <t>Total de assentamento de guia (meio-fio) medido anterior (m) =</t>
  </si>
  <si>
    <t>Total de assentamento de guia (meio-fio) de contrato (m) =</t>
  </si>
  <si>
    <t>Total de assentamento de guia (meio-fio) à medir (m) =</t>
  </si>
  <si>
    <t>Total deassentamento de guia (meio-fio) medido anterior (m) =</t>
  </si>
  <si>
    <t>Total de locação convencional medido anterior (m) =</t>
  </si>
  <si>
    <t>Total de locação convencional de contrato (m) =</t>
  </si>
  <si>
    <t>Total de locação convencional à medir (m) =</t>
  </si>
  <si>
    <t>MEMORIAL DE CÁLCULO DO BM 03</t>
  </si>
  <si>
    <t>RESUMO DA MEMÓRIA DE CÁLCULO DO BM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</si>
</sst>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Aptos Narrow"/>
      <family val="2"/>
      <scheme val="minor"/>
    </font>
    <font>
      <sz val="11"/>
      <name val="Arial"/>
      <family val="1"/>
    </font>
    <font>
      <b/>
      <sz val="11"/>
      <name val="Arial"/>
      <family val="1"/>
    </font>
    <font>
      <sz val="11"/>
      <color theme="0"/>
      <name val="Arial"/>
      <family val="1"/>
    </font>
    <font>
      <b/>
      <sz val="8"/>
      <name val="Arial"/>
      <family val="1"/>
    </font>
    <font>
      <b/>
      <sz val="10"/>
      <name val="Arial"/>
      <family val="1"/>
    </font>
    <font>
      <b/>
      <sz val="12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0"/>
      <name val="Arial Narrow"/>
      <family val="2"/>
    </font>
    <font>
      <b/>
      <sz val="18"/>
      <name val="Arial"/>
      <family val="2"/>
    </font>
    <font>
      <b/>
      <sz val="1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C0E6F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8E8E8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202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1" fillId="0" borderId="0" xfId="1" applyAlignment="1">
      <alignment vertical="center"/>
    </xf>
    <xf numFmtId="0" fontId="2" fillId="2" borderId="0" xfId="1" applyFont="1" applyFill="1" applyAlignment="1">
      <alignment vertical="center" wrapText="1"/>
    </xf>
    <xf numFmtId="0" fontId="3" fillId="0" borderId="0" xfId="1" applyFont="1" applyAlignment="1">
      <alignment vertical="center"/>
    </xf>
    <xf numFmtId="0" fontId="5" fillId="2" borderId="0" xfId="1" applyFont="1" applyFill="1" applyAlignment="1">
      <alignment horizontal="left" vertical="top" wrapText="1"/>
    </xf>
    <xf numFmtId="0" fontId="4" fillId="2" borderId="0" xfId="1" applyFont="1" applyFill="1" applyAlignment="1">
      <alignment horizontal="center" wrapText="1"/>
    </xf>
    <xf numFmtId="0" fontId="5" fillId="2" borderId="0" xfId="1" applyFont="1" applyFill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6" fillId="2" borderId="0" xfId="1" applyFont="1" applyFill="1" applyAlignment="1">
      <alignment horizontal="left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43" fontId="11" fillId="0" borderId="5" xfId="0" applyNumberFormat="1" applyFont="1" applyBorder="1" applyAlignment="1">
      <alignment vertical="center"/>
    </xf>
    <xf numFmtId="4" fontId="1" fillId="0" borderId="0" xfId="1" applyNumberFormat="1" applyAlignment="1">
      <alignment vertical="center"/>
    </xf>
    <xf numFmtId="4" fontId="3" fillId="0" borderId="0" xfId="1" applyNumberFormat="1" applyFont="1" applyAlignment="1">
      <alignment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left" vertical="center" wrapText="1"/>
    </xf>
    <xf numFmtId="4" fontId="8" fillId="0" borderId="15" xfId="1" applyNumberFormat="1" applyFont="1" applyBorder="1" applyAlignment="1">
      <alignment horizontal="right" vertical="center" wrapText="1"/>
    </xf>
    <xf numFmtId="4" fontId="1" fillId="0" borderId="15" xfId="1" applyNumberFormat="1" applyBorder="1" applyAlignment="1">
      <alignment vertical="center"/>
    </xf>
    <xf numFmtId="4" fontId="1" fillId="0" borderId="15" xfId="1" applyNumberFormat="1" applyBorder="1" applyAlignment="1">
      <alignment horizontal="right" vertical="center" wrapText="1"/>
    </xf>
    <xf numFmtId="4" fontId="1" fillId="0" borderId="16" xfId="1" applyNumberFormat="1" applyBorder="1" applyAlignment="1">
      <alignment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left" vertical="center" wrapText="1"/>
    </xf>
    <xf numFmtId="4" fontId="7" fillId="0" borderId="15" xfId="1" applyNumberFormat="1" applyFont="1" applyBorder="1" applyAlignment="1">
      <alignment horizontal="right" vertical="center" wrapText="1"/>
    </xf>
    <xf numFmtId="0" fontId="9" fillId="2" borderId="15" xfId="1" applyFont="1" applyFill="1" applyBorder="1" applyAlignment="1">
      <alignment horizontal="center" vertical="center" wrapText="1"/>
    </xf>
    <xf numFmtId="4" fontId="3" fillId="0" borderId="15" xfId="1" applyNumberFormat="1" applyFont="1" applyBorder="1" applyAlignment="1">
      <alignment vertical="center"/>
    </xf>
    <xf numFmtId="0" fontId="5" fillId="2" borderId="17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4" fontId="1" fillId="0" borderId="17" xfId="1" applyNumberFormat="1" applyBorder="1" applyAlignment="1">
      <alignment vertical="center"/>
    </xf>
    <xf numFmtId="4" fontId="3" fillId="0" borderId="17" xfId="1" applyNumberFormat="1" applyFont="1" applyBorder="1" applyAlignment="1">
      <alignment vertical="center"/>
    </xf>
    <xf numFmtId="4" fontId="2" fillId="0" borderId="15" xfId="1" applyNumberFormat="1" applyFont="1" applyBorder="1" applyAlignment="1">
      <alignment horizontal="right" vertical="center" wrapText="1"/>
    </xf>
    <xf numFmtId="0" fontId="5" fillId="2" borderId="17" xfId="1" applyFont="1" applyFill="1" applyBorder="1" applyAlignment="1">
      <alignment horizontal="right" vertical="center" wrapText="1"/>
    </xf>
    <xf numFmtId="4" fontId="15" fillId="0" borderId="17" xfId="1" applyNumberFormat="1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4" fontId="11" fillId="0" borderId="5" xfId="0" applyNumberFormat="1" applyFont="1" applyBorder="1" applyAlignment="1">
      <alignment vertical="center"/>
    </xf>
    <xf numFmtId="43" fontId="11" fillId="0" borderId="9" xfId="0" applyNumberFormat="1" applyFont="1" applyBorder="1" applyAlignment="1">
      <alignment vertical="center"/>
    </xf>
    <xf numFmtId="0" fontId="7" fillId="5" borderId="14" xfId="1" applyFont="1" applyFill="1" applyBorder="1" applyAlignment="1">
      <alignment horizontal="center" vertical="center" wrapText="1"/>
    </xf>
    <xf numFmtId="0" fontId="7" fillId="5" borderId="14" xfId="1" applyFont="1" applyFill="1" applyBorder="1" applyAlignment="1">
      <alignment horizontal="left" vertical="center" wrapText="1"/>
    </xf>
    <xf numFmtId="4" fontId="7" fillId="5" borderId="14" xfId="1" applyNumberFormat="1" applyFont="1" applyFill="1" applyBorder="1" applyAlignment="1">
      <alignment horizontal="right" vertical="center" wrapText="1"/>
    </xf>
    <xf numFmtId="0" fontId="1" fillId="5" borderId="14" xfId="1" applyFill="1" applyBorder="1" applyAlignment="1">
      <alignment vertical="center"/>
    </xf>
    <xf numFmtId="0" fontId="3" fillId="5" borderId="14" xfId="1" applyFont="1" applyFill="1" applyBorder="1" applyAlignment="1">
      <alignment vertical="center"/>
    </xf>
    <xf numFmtId="4" fontId="15" fillId="5" borderId="14" xfId="1" applyNumberFormat="1" applyFont="1" applyFill="1" applyBorder="1" applyAlignment="1">
      <alignment vertical="center"/>
    </xf>
    <xf numFmtId="0" fontId="7" fillId="5" borderId="15" xfId="1" applyFont="1" applyFill="1" applyBorder="1" applyAlignment="1">
      <alignment horizontal="center" vertical="center" wrapText="1"/>
    </xf>
    <xf numFmtId="0" fontId="7" fillId="5" borderId="15" xfId="1" applyFont="1" applyFill="1" applyBorder="1" applyAlignment="1">
      <alignment horizontal="left" vertical="center" wrapText="1"/>
    </xf>
    <xf numFmtId="4" fontId="7" fillId="5" borderId="15" xfId="1" applyNumberFormat="1" applyFont="1" applyFill="1" applyBorder="1" applyAlignment="1">
      <alignment horizontal="right" vertical="center" wrapText="1"/>
    </xf>
    <xf numFmtId="4" fontId="1" fillId="5" borderId="15" xfId="1" applyNumberFormat="1" applyFill="1" applyBorder="1" applyAlignment="1">
      <alignment vertical="center"/>
    </xf>
    <xf numFmtId="4" fontId="2" fillId="5" borderId="15" xfId="1" applyNumberFormat="1" applyFont="1" applyFill="1" applyBorder="1" applyAlignment="1">
      <alignment horizontal="right" vertical="center" wrapText="1"/>
    </xf>
    <xf numFmtId="4" fontId="15" fillId="5" borderId="15" xfId="1" applyNumberFormat="1" applyFont="1" applyFill="1" applyBorder="1" applyAlignment="1">
      <alignment vertical="center"/>
    </xf>
    <xf numFmtId="4" fontId="1" fillId="5" borderId="15" xfId="1" applyNumberFormat="1" applyFill="1" applyBorder="1" applyAlignment="1">
      <alignment horizontal="right" vertical="center" wrapText="1"/>
    </xf>
    <xf numFmtId="0" fontId="17" fillId="0" borderId="18" xfId="2" applyFont="1" applyBorder="1" applyAlignment="1">
      <alignment horizontal="center" vertical="top"/>
    </xf>
    <xf numFmtId="0" fontId="17" fillId="0" borderId="19" xfId="2" applyFont="1" applyBorder="1" applyAlignment="1">
      <alignment horizontal="center" vertical="top"/>
    </xf>
    <xf numFmtId="0" fontId="17" fillId="0" borderId="20" xfId="2" applyFont="1" applyBorder="1" applyAlignment="1">
      <alignment horizontal="left" vertical="top"/>
    </xf>
    <xf numFmtId="0" fontId="16" fillId="0" borderId="0" xfId="2" applyAlignment="1">
      <alignment horizontal="left" vertical="top"/>
    </xf>
    <xf numFmtId="0" fontId="17" fillId="0" borderId="21" xfId="2" applyFont="1" applyBorder="1" applyAlignment="1">
      <alignment horizontal="center" vertical="top"/>
    </xf>
    <xf numFmtId="0" fontId="17" fillId="0" borderId="0" xfId="2" applyFont="1" applyAlignment="1">
      <alignment horizontal="center" vertical="top"/>
    </xf>
    <xf numFmtId="0" fontId="17" fillId="0" borderId="22" xfId="2" applyFont="1" applyBorder="1" applyAlignment="1">
      <alignment horizontal="left" vertical="top"/>
    </xf>
    <xf numFmtId="0" fontId="18" fillId="0" borderId="0" xfId="2" applyFont="1" applyAlignment="1">
      <alignment vertical="center"/>
    </xf>
    <xf numFmtId="4" fontId="17" fillId="0" borderId="0" xfId="2" applyNumberFormat="1" applyFont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8" fillId="0" borderId="21" xfId="2" applyFont="1" applyBorder="1" applyAlignment="1">
      <alignment vertical="center"/>
    </xf>
    <xf numFmtId="0" fontId="17" fillId="0" borderId="23" xfId="2" applyFont="1" applyBorder="1" applyAlignment="1">
      <alignment horizontal="left" vertical="top"/>
    </xf>
    <xf numFmtId="0" fontId="16" fillId="0" borderId="0" xfId="2" applyAlignment="1">
      <alignment horizontal="left" vertical="center"/>
    </xf>
    <xf numFmtId="0" fontId="20" fillId="7" borderId="7" xfId="2" applyFont="1" applyFill="1" applyBorder="1" applyAlignment="1">
      <alignment horizontal="center" vertical="center"/>
    </xf>
    <xf numFmtId="1" fontId="20" fillId="8" borderId="7" xfId="2" applyNumberFormat="1" applyFont="1" applyFill="1" applyBorder="1" applyAlignment="1">
      <alignment horizontal="center" vertical="center" shrinkToFit="1"/>
    </xf>
    <xf numFmtId="0" fontId="17" fillId="0" borderId="4" xfId="2" applyFont="1" applyBorder="1" applyAlignment="1">
      <alignment horizontal="right" vertical="top"/>
    </xf>
    <xf numFmtId="2" fontId="17" fillId="0" borderId="6" xfId="2" applyNumberFormat="1" applyFont="1" applyBorder="1" applyAlignment="1">
      <alignment horizontal="right" vertical="center"/>
    </xf>
    <xf numFmtId="2" fontId="20" fillId="0" borderId="6" xfId="2" applyNumberFormat="1" applyFont="1" applyBorder="1" applyAlignment="1">
      <alignment horizontal="right" vertical="center"/>
    </xf>
    <xf numFmtId="2" fontId="21" fillId="0" borderId="6" xfId="2" applyNumberFormat="1" applyFont="1" applyBorder="1" applyAlignment="1">
      <alignment horizontal="right" vertical="center"/>
    </xf>
    <xf numFmtId="43" fontId="17" fillId="0" borderId="3" xfId="2" applyNumberFormat="1" applyFont="1" applyBorder="1" applyAlignment="1">
      <alignment horizontal="right" vertical="top" wrapText="1"/>
    </xf>
    <xf numFmtId="0" fontId="16" fillId="0" borderId="0" xfId="2" applyAlignment="1">
      <alignment horizontal="center" vertical="top"/>
    </xf>
    <xf numFmtId="0" fontId="17" fillId="0" borderId="5" xfId="2" applyFont="1" applyBorder="1" applyAlignment="1">
      <alignment vertical="top"/>
    </xf>
    <xf numFmtId="43" fontId="17" fillId="0" borderId="6" xfId="2" applyNumberFormat="1" applyFont="1" applyBorder="1" applyAlignment="1">
      <alignment vertical="top"/>
    </xf>
    <xf numFmtId="0" fontId="17" fillId="0" borderId="5" xfId="2" applyFont="1" applyBorder="1" applyAlignment="1">
      <alignment horizontal="right" vertical="top"/>
    </xf>
    <xf numFmtId="43" fontId="21" fillId="0" borderId="6" xfId="2" applyNumberFormat="1" applyFont="1" applyBorder="1" applyAlignment="1">
      <alignment vertical="top"/>
    </xf>
    <xf numFmtId="2" fontId="17" fillId="0" borderId="6" xfId="2" applyNumberFormat="1" applyFont="1" applyBorder="1" applyAlignment="1">
      <alignment vertical="top"/>
    </xf>
    <xf numFmtId="0" fontId="17" fillId="0" borderId="21" xfId="2" applyFont="1" applyBorder="1" applyAlignment="1">
      <alignment horizontal="right" vertical="top"/>
    </xf>
    <xf numFmtId="0" fontId="17" fillId="0" borderId="0" xfId="2" applyFont="1" applyAlignment="1">
      <alignment horizontal="right" vertical="top"/>
    </xf>
    <xf numFmtId="0" fontId="17" fillId="0" borderId="22" xfId="2" applyFont="1" applyBorder="1" applyAlignment="1">
      <alignment horizontal="center" vertical="top"/>
    </xf>
    <xf numFmtId="0" fontId="17" fillId="0" borderId="0" xfId="2" applyFont="1" applyAlignment="1">
      <alignment horizontal="left" vertical="top"/>
    </xf>
    <xf numFmtId="0" fontId="21" fillId="0" borderId="0" xfId="2" applyFont="1" applyAlignment="1">
      <alignment horizontal="right" vertical="top"/>
    </xf>
    <xf numFmtId="2" fontId="21" fillId="0" borderId="0" xfId="2" applyNumberFormat="1" applyFont="1" applyAlignment="1">
      <alignment horizontal="right" vertical="center"/>
    </xf>
    <xf numFmtId="2" fontId="21" fillId="0" borderId="30" xfId="2" applyNumberFormat="1" applyFont="1" applyBorder="1" applyAlignment="1">
      <alignment horizontal="right" vertical="center"/>
    </xf>
    <xf numFmtId="4" fontId="17" fillId="0" borderId="6" xfId="2" applyNumberFormat="1" applyFont="1" applyBorder="1" applyAlignment="1">
      <alignment vertical="top"/>
    </xf>
    <xf numFmtId="4" fontId="21" fillId="0" borderId="6" xfId="2" applyNumberFormat="1" applyFont="1" applyBorder="1" applyAlignment="1">
      <alignment vertical="top"/>
    </xf>
    <xf numFmtId="0" fontId="17" fillId="0" borderId="22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top"/>
    </xf>
    <xf numFmtId="0" fontId="19" fillId="0" borderId="21" xfId="2" applyFont="1" applyBorder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9" fillId="0" borderId="22" xfId="2" applyFont="1" applyBorder="1" applyAlignment="1">
      <alignment horizontal="center" vertical="center" wrapText="1"/>
    </xf>
    <xf numFmtId="0" fontId="21" fillId="8" borderId="7" xfId="2" applyFont="1" applyFill="1" applyBorder="1" applyAlignment="1">
      <alignment horizontal="center" vertical="center" wrapText="1"/>
    </xf>
    <xf numFmtId="0" fontId="21" fillId="0" borderId="3" xfId="2" applyFont="1" applyBorder="1" applyAlignment="1">
      <alignment horizontal="right" vertical="center" wrapText="1"/>
    </xf>
    <xf numFmtId="43" fontId="17" fillId="0" borderId="32" xfId="2" applyNumberFormat="1" applyFont="1" applyBorder="1" applyAlignment="1">
      <alignment horizontal="center" vertical="center"/>
    </xf>
    <xf numFmtId="43" fontId="17" fillId="0" borderId="34" xfId="2" applyNumberFormat="1" applyFont="1" applyBorder="1" applyAlignment="1">
      <alignment horizontal="center" vertical="center"/>
    </xf>
    <xf numFmtId="43" fontId="20" fillId="0" borderId="34" xfId="2" applyNumberFormat="1" applyFont="1" applyBorder="1" applyAlignment="1">
      <alignment horizontal="center" vertical="center"/>
    </xf>
    <xf numFmtId="0" fontId="17" fillId="0" borderId="12" xfId="2" applyFont="1" applyBorder="1" applyAlignment="1">
      <alignment vertical="top"/>
    </xf>
    <xf numFmtId="0" fontId="17" fillId="0" borderId="13" xfId="2" applyFont="1" applyBorder="1" applyAlignment="1">
      <alignment vertical="top"/>
    </xf>
    <xf numFmtId="43" fontId="20" fillId="0" borderId="36" xfId="2" applyNumberFormat="1" applyFont="1" applyBorder="1" applyAlignment="1">
      <alignment horizontal="center" vertical="center"/>
    </xf>
    <xf numFmtId="43" fontId="17" fillId="0" borderId="36" xfId="2" applyNumberFormat="1" applyFont="1" applyBorder="1" applyAlignment="1">
      <alignment horizontal="center" vertical="center"/>
    </xf>
    <xf numFmtId="43" fontId="17" fillId="0" borderId="6" xfId="2" applyNumberFormat="1" applyFont="1" applyBorder="1" applyAlignment="1">
      <alignment horizontal="center" vertical="center"/>
    </xf>
    <xf numFmtId="43" fontId="16" fillId="0" borderId="0" xfId="2" applyNumberFormat="1" applyAlignment="1">
      <alignment horizontal="left" vertical="top"/>
    </xf>
    <xf numFmtId="1" fontId="20" fillId="9" borderId="7" xfId="2" applyNumberFormat="1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2" fillId="2" borderId="17" xfId="1" applyFont="1" applyFill="1" applyBorder="1" applyAlignment="1">
      <alignment horizontal="center" vertical="center" wrapText="1"/>
    </xf>
    <xf numFmtId="4" fontId="2" fillId="2" borderId="17" xfId="1" applyNumberFormat="1" applyFont="1" applyFill="1" applyBorder="1" applyAlignment="1">
      <alignment horizontal="right" vertical="center" wrapText="1"/>
    </xf>
    <xf numFmtId="0" fontId="2" fillId="2" borderId="17" xfId="1" applyFont="1" applyFill="1" applyBorder="1" applyAlignment="1">
      <alignment horizontal="right" vertical="center" wrapText="1"/>
    </xf>
    <xf numFmtId="0" fontId="2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top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right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21" fillId="0" borderId="27" xfId="2" applyFont="1" applyBorder="1" applyAlignment="1">
      <alignment horizontal="right" vertical="top"/>
    </xf>
    <xf numFmtId="0" fontId="21" fillId="0" borderId="4" xfId="2" applyFont="1" applyBorder="1" applyAlignment="1">
      <alignment horizontal="right" vertical="top"/>
    </xf>
    <xf numFmtId="0" fontId="19" fillId="6" borderId="24" xfId="2" applyFont="1" applyFill="1" applyBorder="1" applyAlignment="1">
      <alignment horizontal="center" vertical="center" wrapText="1"/>
    </xf>
    <xf numFmtId="0" fontId="19" fillId="6" borderId="25" xfId="2" applyFont="1" applyFill="1" applyBorder="1" applyAlignment="1">
      <alignment horizontal="center" vertical="center" wrapText="1"/>
    </xf>
    <xf numFmtId="0" fontId="19" fillId="6" borderId="26" xfId="2" applyFont="1" applyFill="1" applyBorder="1" applyAlignment="1">
      <alignment horizontal="center" vertical="center" wrapText="1"/>
    </xf>
    <xf numFmtId="0" fontId="20" fillId="7" borderId="7" xfId="2" applyFont="1" applyFill="1" applyBorder="1" applyAlignment="1">
      <alignment horizontal="left" vertical="center"/>
    </xf>
    <xf numFmtId="0" fontId="21" fillId="8" borderId="11" xfId="2" applyFont="1" applyFill="1" applyBorder="1" applyAlignment="1">
      <alignment horizontal="left" vertical="center" wrapText="1"/>
    </xf>
    <xf numFmtId="0" fontId="21" fillId="8" borderId="12" xfId="2" applyFont="1" applyFill="1" applyBorder="1" applyAlignment="1">
      <alignment horizontal="left" vertical="center" wrapText="1"/>
    </xf>
    <xf numFmtId="0" fontId="21" fillId="8" borderId="13" xfId="2" applyFont="1" applyFill="1" applyBorder="1" applyAlignment="1">
      <alignment horizontal="left" vertical="center" wrapText="1"/>
    </xf>
    <xf numFmtId="0" fontId="17" fillId="0" borderId="27" xfId="2" applyFont="1" applyBorder="1" applyAlignment="1">
      <alignment horizontal="right" vertical="top"/>
    </xf>
    <xf numFmtId="0" fontId="17" fillId="0" borderId="4" xfId="2" applyFont="1" applyBorder="1" applyAlignment="1">
      <alignment horizontal="right" vertical="top"/>
    </xf>
    <xf numFmtId="0" fontId="17" fillId="0" borderId="1" xfId="2" applyFont="1" applyBorder="1" applyAlignment="1">
      <alignment horizontal="right" vertical="top"/>
    </xf>
    <xf numFmtId="0" fontId="17" fillId="0" borderId="2" xfId="2" applyFont="1" applyBorder="1" applyAlignment="1">
      <alignment horizontal="right" vertical="top"/>
    </xf>
    <xf numFmtId="0" fontId="17" fillId="0" borderId="5" xfId="2" applyFont="1" applyBorder="1" applyAlignment="1">
      <alignment horizontal="right" vertical="top"/>
    </xf>
    <xf numFmtId="0" fontId="21" fillId="0" borderId="5" xfId="2" applyFont="1" applyBorder="1" applyAlignment="1">
      <alignment horizontal="right" vertical="top"/>
    </xf>
    <xf numFmtId="0" fontId="17" fillId="0" borderId="4" xfId="2" applyFont="1" applyBorder="1" applyAlignment="1">
      <alignment horizontal="center" vertical="top"/>
    </xf>
    <xf numFmtId="0" fontId="17" fillId="0" borderId="5" xfId="2" applyFont="1" applyBorder="1" applyAlignment="1">
      <alignment horizontal="center" vertical="top"/>
    </xf>
    <xf numFmtId="0" fontId="21" fillId="8" borderId="7" xfId="2" applyFont="1" applyFill="1" applyBorder="1" applyAlignment="1">
      <alignment horizontal="left" vertical="center" wrapText="1"/>
    </xf>
    <xf numFmtId="0" fontId="21" fillId="0" borderId="28" xfId="2" applyFont="1" applyBorder="1" applyAlignment="1">
      <alignment horizontal="right" vertical="top"/>
    </xf>
    <xf numFmtId="0" fontId="21" fillId="0" borderId="29" xfId="2" applyFont="1" applyBorder="1" applyAlignment="1">
      <alignment horizontal="right" vertical="top"/>
    </xf>
    <xf numFmtId="0" fontId="17" fillId="0" borderId="35" xfId="2" applyFont="1" applyBorder="1" applyAlignment="1">
      <alignment horizontal="right" vertical="top"/>
    </xf>
    <xf numFmtId="0" fontId="17" fillId="0" borderId="15" xfId="2" applyFont="1" applyBorder="1" applyAlignment="1">
      <alignment horizontal="right" vertical="top"/>
    </xf>
    <xf numFmtId="0" fontId="20" fillId="7" borderId="11" xfId="2" applyFont="1" applyFill="1" applyBorder="1" applyAlignment="1">
      <alignment horizontal="left" vertical="center"/>
    </xf>
    <xf numFmtId="0" fontId="20" fillId="7" borderId="12" xfId="2" applyFont="1" applyFill="1" applyBorder="1" applyAlignment="1">
      <alignment horizontal="left" vertical="center"/>
    </xf>
    <xf numFmtId="0" fontId="20" fillId="7" borderId="13" xfId="2" applyFont="1" applyFill="1" applyBorder="1" applyAlignment="1">
      <alignment horizontal="left" vertical="center"/>
    </xf>
    <xf numFmtId="0" fontId="20" fillId="0" borderId="1" xfId="2" applyFont="1" applyBorder="1" applyAlignment="1">
      <alignment horizontal="right" vertical="top"/>
    </xf>
    <xf numFmtId="0" fontId="20" fillId="0" borderId="2" xfId="2" applyFont="1" applyBorder="1" applyAlignment="1">
      <alignment horizontal="right" vertical="top"/>
    </xf>
    <xf numFmtId="0" fontId="20" fillId="0" borderId="31" xfId="2" applyFont="1" applyBorder="1" applyAlignment="1">
      <alignment horizontal="right" vertical="top"/>
    </xf>
    <xf numFmtId="0" fontId="17" fillId="0" borderId="1" xfId="2" applyFont="1" applyBorder="1" applyAlignment="1">
      <alignment horizontal="right" vertical="center"/>
    </xf>
    <xf numFmtId="0" fontId="17" fillId="0" borderId="2" xfId="2" applyFont="1" applyBorder="1" applyAlignment="1">
      <alignment horizontal="right" vertical="center"/>
    </xf>
    <xf numFmtId="0" fontId="17" fillId="0" borderId="31" xfId="2" applyFont="1" applyBorder="1" applyAlignment="1">
      <alignment horizontal="right" vertical="center"/>
    </xf>
    <xf numFmtId="0" fontId="17" fillId="0" borderId="4" xfId="2" applyFont="1" applyBorder="1" applyAlignment="1">
      <alignment horizontal="right" vertical="center"/>
    </xf>
    <xf numFmtId="0" fontId="17" fillId="0" borderId="5" xfId="2" applyFont="1" applyBorder="1" applyAlignment="1">
      <alignment horizontal="right" vertical="center"/>
    </xf>
    <xf numFmtId="0" fontId="17" fillId="0" borderId="33" xfId="2" applyFont="1" applyBorder="1" applyAlignment="1">
      <alignment horizontal="right" vertical="center"/>
    </xf>
    <xf numFmtId="0" fontId="17" fillId="0" borderId="35" xfId="2" applyFont="1" applyBorder="1" applyAlignment="1">
      <alignment horizontal="right" vertical="center"/>
    </xf>
    <xf numFmtId="0" fontId="17" fillId="0" borderId="15" xfId="2" applyFont="1" applyBorder="1" applyAlignment="1">
      <alignment horizontal="right" vertical="center"/>
    </xf>
    <xf numFmtId="0" fontId="20" fillId="0" borderId="35" xfId="2" applyFont="1" applyBorder="1" applyAlignment="1">
      <alignment horizontal="right" vertical="center"/>
    </xf>
    <xf numFmtId="0" fontId="20" fillId="0" borderId="15" xfId="2" applyFont="1" applyBorder="1" applyAlignment="1">
      <alignment horizontal="right" vertical="center"/>
    </xf>
    <xf numFmtId="0" fontId="20" fillId="0" borderId="35" xfId="2" applyFont="1" applyBorder="1" applyAlignment="1">
      <alignment horizontal="right" vertical="top"/>
    </xf>
    <xf numFmtId="0" fontId="20" fillId="0" borderId="15" xfId="2" applyFont="1" applyBorder="1" applyAlignment="1">
      <alignment horizontal="right" vertical="top"/>
    </xf>
    <xf numFmtId="0" fontId="17" fillId="0" borderId="11" xfId="2" applyFont="1" applyBorder="1" applyAlignment="1">
      <alignment horizontal="center" vertical="top"/>
    </xf>
    <xf numFmtId="0" fontId="17" fillId="0" borderId="12" xfId="2" applyFont="1" applyBorder="1" applyAlignment="1">
      <alignment horizontal="center" vertical="top"/>
    </xf>
    <xf numFmtId="0" fontId="20" fillId="9" borderId="11" xfId="2" applyFont="1" applyFill="1" applyBorder="1" applyAlignment="1">
      <alignment horizontal="left" vertical="center"/>
    </xf>
    <xf numFmtId="0" fontId="20" fillId="9" borderId="12" xfId="2" applyFont="1" applyFill="1" applyBorder="1" applyAlignment="1">
      <alignment horizontal="left" vertical="center"/>
    </xf>
    <xf numFmtId="0" fontId="20" fillId="9" borderId="13" xfId="2" applyFont="1" applyFill="1" applyBorder="1" applyAlignment="1">
      <alignment horizontal="left" vertical="center"/>
    </xf>
    <xf numFmtId="0" fontId="17" fillId="0" borderId="31" xfId="2" applyFont="1" applyBorder="1" applyAlignment="1">
      <alignment horizontal="right" vertical="top"/>
    </xf>
    <xf numFmtId="0" fontId="17" fillId="0" borderId="33" xfId="2" applyFont="1" applyBorder="1" applyAlignment="1">
      <alignment horizontal="right" vertical="top"/>
    </xf>
    <xf numFmtId="0" fontId="20" fillId="0" borderId="4" xfId="2" applyFont="1" applyBorder="1" applyAlignment="1">
      <alignment horizontal="center" vertical="top"/>
    </xf>
    <xf numFmtId="0" fontId="20" fillId="0" borderId="5" xfId="2" applyFont="1" applyBorder="1" applyAlignment="1">
      <alignment horizontal="center" vertical="top"/>
    </xf>
    <xf numFmtId="0" fontId="20" fillId="0" borderId="33" xfId="2" applyFont="1" applyBorder="1" applyAlignment="1">
      <alignment horizontal="center" vertical="top"/>
    </xf>
    <xf numFmtId="0" fontId="21" fillId="9" borderId="11" xfId="2" applyFont="1" applyFill="1" applyBorder="1" applyAlignment="1">
      <alignment horizontal="left" vertical="center" wrapText="1"/>
    </xf>
    <xf numFmtId="0" fontId="21" fillId="9" borderId="12" xfId="2" applyFont="1" applyFill="1" applyBorder="1" applyAlignment="1">
      <alignment horizontal="left" vertical="center" wrapText="1"/>
    </xf>
    <xf numFmtId="0" fontId="21" fillId="9" borderId="13" xfId="2" applyFont="1" applyFill="1" applyBorder="1" applyAlignment="1">
      <alignment horizontal="left" vertical="center" wrapText="1"/>
    </xf>
    <xf numFmtId="1" fontId="20" fillId="0" borderId="7" xfId="2" applyNumberFormat="1" applyFont="1" applyFill="1" applyBorder="1" applyAlignment="1">
      <alignment horizontal="center" vertical="center" shrinkToFit="1"/>
    </xf>
    <xf numFmtId="0" fontId="21" fillId="0" borderId="11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13" xfId="2" applyFont="1" applyFill="1" applyBorder="1" applyAlignment="1">
      <alignment horizontal="left" vertical="center" wrapText="1"/>
    </xf>
    <xf numFmtId="0" fontId="17" fillId="0" borderId="37" xfId="2" applyFont="1" applyBorder="1" applyAlignment="1">
      <alignment horizontal="right" vertical="top"/>
    </xf>
    <xf numFmtId="43" fontId="17" fillId="0" borderId="38" xfId="2" applyNumberFormat="1" applyFont="1" applyBorder="1" applyAlignment="1">
      <alignment horizontal="center" vertical="center"/>
    </xf>
    <xf numFmtId="0" fontId="21" fillId="8" borderId="21" xfId="2" applyFont="1" applyFill="1" applyBorder="1" applyAlignment="1">
      <alignment horizontal="left" vertical="center" wrapText="1"/>
    </xf>
    <xf numFmtId="0" fontId="21" fillId="8" borderId="0" xfId="2" applyFont="1" applyFill="1" applyBorder="1" applyAlignment="1">
      <alignment horizontal="left" vertical="center" wrapText="1"/>
    </xf>
    <xf numFmtId="0" fontId="21" fillId="8" borderId="22" xfId="2" applyFont="1" applyFill="1" applyBorder="1" applyAlignment="1">
      <alignment horizontal="left" vertical="center" wrapText="1"/>
    </xf>
    <xf numFmtId="1" fontId="20" fillId="8" borderId="39" xfId="2" applyNumberFormat="1" applyFont="1" applyFill="1" applyBorder="1" applyAlignment="1">
      <alignment horizontal="center" vertical="center" shrinkToFit="1"/>
    </xf>
    <xf numFmtId="0" fontId="20" fillId="0" borderId="4" xfId="2" applyFont="1" applyBorder="1" applyAlignment="1">
      <alignment horizontal="right" vertical="top"/>
    </xf>
    <xf numFmtId="0" fontId="20" fillId="0" borderId="5" xfId="2" applyFont="1" applyBorder="1" applyAlignment="1">
      <alignment horizontal="right" vertical="top"/>
    </xf>
    <xf numFmtId="43" fontId="17" fillId="0" borderId="9" xfId="2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5471ED5B-9A7E-4A8E-BC94-5A8D04252A87}"/>
    <cellStyle name="Normal 2 2" xfId="2" xr:uid="{FF95AA27-12DB-4973-A5A3-069281D7C4A5}"/>
  </cellStyles>
  <dxfs count="0"/>
  <tableStyles count="0" defaultTableStyle="TableStyleMedium2" defaultPivotStyle="PivotStyleLight16"/>
  <colors>
    <mruColors>
      <color rgb="FFE8E8E8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730250</xdr:colOff>
      <xdr:row>0</xdr:row>
      <xdr:rowOff>127000</xdr:rowOff>
    </xdr:from>
    <xdr:to>
      <xdr:col>1</xdr:col>
      <xdr:colOff>2246337</xdr:colOff>
      <xdr:row>1</xdr:row>
      <xdr:rowOff>949910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5D0E01C-EAE7-4AF6-BEB6-0685BA202C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44" t="25413" r="78657" b="65488"/>
        <a:stretch/>
      </xdr:blipFill>
      <xdr:spPr bwMode="auto">
        <a:xfrm>
          <a:off x="730250" y="127000"/>
          <a:ext cx="2278087" cy="10134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148167</xdr:colOff>
      <xdr:row>0</xdr:row>
      <xdr:rowOff>105834</xdr:rowOff>
    </xdr:from>
    <xdr:to>
      <xdr:col>2</xdr:col>
      <xdr:colOff>533159</xdr:colOff>
      <xdr:row>4</xdr:row>
      <xdr:rowOff>80434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F06A16E-70AF-475C-80BA-2A6DA1A29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105834"/>
          <a:ext cx="2928167" cy="622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42333</xdr:rowOff>
    </xdr:from>
    <xdr:to>
      <xdr:col>2</xdr:col>
      <xdr:colOff>638992</xdr:colOff>
      <xdr:row>4</xdr:row>
      <xdr:rowOff>16933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79E423-0AEB-49FF-9CDF-7D68B13CD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7" y="42333"/>
          <a:ext cx="2922875" cy="622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bkp\meus%20documentos_backup_hd_desktop\3.%20SEDE%20SOCIAL%20DA%20C&#194;MERA%20PJ\MEDI&#199;&#213;ES\BM%2001.xlsx" TargetMode="External"/><Relationship Id="rId1" Type="http://schemas.openxmlformats.org/officeDocument/2006/relationships/externalLinkPath" Target="BM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DIÇÃO"/>
      <sheetName val="RESUMO MEM."/>
      <sheetName val="memória de cálculo"/>
      <sheetName val="Mapa de Cubação"/>
    </sheetNames>
    <sheetDataSet>
      <sheetData sheetId="0">
        <row r="18">
          <cell r="D18">
            <v>5</v>
          </cell>
        </row>
        <row r="19">
          <cell r="D19">
            <v>5481.14</v>
          </cell>
        </row>
        <row r="20">
          <cell r="D20">
            <v>1068.82</v>
          </cell>
        </row>
        <row r="21">
          <cell r="D21">
            <v>32064.67</v>
          </cell>
        </row>
      </sheetData>
      <sheetData sheetId="1"/>
      <sheetData sheetId="2">
        <row r="15">
          <cell r="F15">
            <v>5481.14</v>
          </cell>
        </row>
        <row r="20">
          <cell r="F20">
            <v>1068.8223</v>
          </cell>
        </row>
        <row r="24">
          <cell r="F24">
            <v>32064.666000000001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F7945-087F-4463-B2F8-B4EF8F219E60}">
  <sheetPr>
    <pageSetUpPr fitToPage="1"/>
  </sheetPr>
  <dimension ref="A1:M352"/>
  <sheetViews>
    <sheetView showGridLines="0" showWhiteSpace="0" view="pageBreakPreview" topLeftCell="A21" zoomScale="75" zoomScaleNormal="100" zoomScaleSheetLayoutView="75" workbookViewId="0">
      <selection activeCell="B41" sqref="B41"/>
    </sheetView>
  </sheetViews>
  <sheetFormatPr defaultColWidth="10.140625" defaultRowHeight="14.25" x14ac:dyDescent="0.25"/>
  <cols>
    <col min="1" max="1" width="11.42578125" style="9" bestFit="1" customWidth="1"/>
    <col min="2" max="2" width="68.5703125" style="3" bestFit="1" customWidth="1"/>
    <col min="3" max="3" width="9" style="3" customWidth="1"/>
    <col min="4" max="4" width="12.5703125" style="3" customWidth="1"/>
    <col min="5" max="7" width="14.85546875" style="3" bestFit="1" customWidth="1"/>
    <col min="8" max="8" width="16.85546875" style="3" customWidth="1"/>
    <col min="9" max="9" width="16.85546875" style="20" bestFit="1" customWidth="1"/>
    <col min="10" max="10" width="19.42578125" style="21" customWidth="1"/>
    <col min="11" max="11" width="16.5703125" style="20" customWidth="1"/>
    <col min="12" max="12" width="15.28515625" style="20" customWidth="1"/>
    <col min="13" max="13" width="19.7109375" style="20" customWidth="1"/>
    <col min="14" max="16384" width="10.140625" style="3"/>
  </cols>
  <sheetData>
    <row r="1" spans="1:13" ht="15" x14ac:dyDescent="0.25">
      <c r="A1" s="1"/>
      <c r="B1" s="2"/>
      <c r="C1" s="119"/>
      <c r="D1" s="119"/>
      <c r="F1" s="4"/>
      <c r="G1" s="2"/>
      <c r="H1" s="2"/>
      <c r="I1" s="3"/>
      <c r="J1" s="5"/>
      <c r="K1" s="3"/>
      <c r="L1" s="3"/>
      <c r="M1" s="3"/>
    </row>
    <row r="2" spans="1:13" ht="79.5" customHeight="1" x14ac:dyDescent="0.2">
      <c r="A2" s="7"/>
      <c r="B2" s="6"/>
      <c r="C2" s="120" t="s">
        <v>664</v>
      </c>
      <c r="D2" s="120"/>
      <c r="E2" s="120"/>
      <c r="F2" s="120"/>
      <c r="G2" s="8"/>
      <c r="H2" s="8"/>
      <c r="I2" s="3"/>
      <c r="J2" s="5"/>
      <c r="K2" s="3"/>
      <c r="L2" s="3"/>
      <c r="M2" s="3"/>
    </row>
    <row r="3" spans="1:13" ht="24.95" customHeight="1" x14ac:dyDescent="0.25">
      <c r="A3" s="113" t="s">
        <v>641</v>
      </c>
      <c r="B3" s="114"/>
      <c r="C3" s="114"/>
      <c r="D3" s="114"/>
      <c r="E3" s="115"/>
      <c r="F3" s="13" t="s">
        <v>642</v>
      </c>
      <c r="G3" s="14"/>
      <c r="H3" s="14"/>
      <c r="I3" s="124">
        <f>F352</f>
        <v>2890000</v>
      </c>
      <c r="J3" s="124"/>
      <c r="K3" s="14"/>
      <c r="L3" s="14"/>
      <c r="M3" s="17"/>
    </row>
    <row r="4" spans="1:13" ht="24.95" customHeight="1" x14ac:dyDescent="0.25">
      <c r="A4" s="110" t="s">
        <v>643</v>
      </c>
      <c r="B4" s="111"/>
      <c r="C4" s="111"/>
      <c r="D4" s="111"/>
      <c r="E4" s="112"/>
      <c r="F4" s="15" t="s">
        <v>644</v>
      </c>
      <c r="G4" s="16"/>
      <c r="H4" s="16"/>
      <c r="I4" s="16"/>
      <c r="J4" s="19">
        <f>K352</f>
        <v>705149.96160000004</v>
      </c>
      <c r="K4" s="16"/>
      <c r="L4" s="16"/>
      <c r="M4" s="18"/>
    </row>
    <row r="5" spans="1:13" ht="24.95" customHeight="1" x14ac:dyDescent="0.25">
      <c r="A5" s="110" t="s">
        <v>645</v>
      </c>
      <c r="B5" s="111"/>
      <c r="C5" s="111"/>
      <c r="D5" s="111"/>
      <c r="E5" s="112"/>
      <c r="F5" s="15" t="s">
        <v>646</v>
      </c>
      <c r="G5" s="16"/>
      <c r="H5" s="16"/>
      <c r="I5" s="16"/>
      <c r="J5" s="43">
        <f>L352</f>
        <v>183995.84860000003</v>
      </c>
      <c r="K5" s="16"/>
      <c r="L5" s="16"/>
      <c r="M5" s="18"/>
    </row>
    <row r="6" spans="1:13" ht="24.95" customHeight="1" x14ac:dyDescent="0.25">
      <c r="A6" s="110" t="s">
        <v>647</v>
      </c>
      <c r="B6" s="111"/>
      <c r="C6" s="111"/>
      <c r="D6" s="111"/>
      <c r="E6" s="112"/>
      <c r="F6" s="15" t="s">
        <v>648</v>
      </c>
      <c r="G6" s="16"/>
      <c r="H6" s="16"/>
      <c r="I6" s="16"/>
      <c r="J6" s="19">
        <f>SUM(J4:J5)</f>
        <v>889145.81020000007</v>
      </c>
      <c r="K6" s="16"/>
      <c r="L6" s="16"/>
      <c r="M6" s="18"/>
    </row>
    <row r="7" spans="1:13" ht="24.95" customHeight="1" x14ac:dyDescent="0.25">
      <c r="A7" s="127" t="s">
        <v>649</v>
      </c>
      <c r="B7" s="128"/>
      <c r="C7" s="128"/>
      <c r="D7" s="128"/>
      <c r="E7" s="129"/>
      <c r="F7" s="40" t="s">
        <v>650</v>
      </c>
      <c r="G7" s="41"/>
      <c r="H7" s="41"/>
      <c r="I7" s="41"/>
      <c r="J7" s="44">
        <f>I3-J6</f>
        <v>2000854.1897999998</v>
      </c>
      <c r="K7" s="41"/>
      <c r="L7" s="41"/>
      <c r="M7" s="42"/>
    </row>
    <row r="8" spans="1:13" ht="27.95" customHeight="1" x14ac:dyDescent="0.25">
      <c r="A8" s="130" t="s">
        <v>729</v>
      </c>
      <c r="B8" s="131"/>
      <c r="C8" s="131"/>
      <c r="D8" s="131"/>
      <c r="E8" s="132"/>
      <c r="F8" s="133" t="s">
        <v>730</v>
      </c>
      <c r="G8" s="134"/>
      <c r="H8" s="134"/>
      <c r="I8" s="134"/>
      <c r="J8" s="134"/>
      <c r="K8" s="134"/>
      <c r="L8" s="134"/>
      <c r="M8" s="135"/>
    </row>
    <row r="9" spans="1:13" ht="30" customHeight="1" x14ac:dyDescent="0.25">
      <c r="A9" s="121" t="s">
        <v>651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3"/>
    </row>
    <row r="10" spans="1:13" ht="30" customHeight="1" x14ac:dyDescent="0.2">
      <c r="A10" s="7"/>
      <c r="B10" s="10"/>
      <c r="C10" s="8"/>
      <c r="D10" s="8"/>
      <c r="E10" s="4"/>
      <c r="F10" s="6"/>
      <c r="G10" s="8"/>
      <c r="H10" s="8"/>
      <c r="I10" s="3"/>
      <c r="J10" s="5"/>
      <c r="K10" s="3"/>
      <c r="L10" s="3"/>
      <c r="M10" s="3"/>
    </row>
    <row r="11" spans="1:13" ht="30" customHeight="1" x14ac:dyDescent="0.25">
      <c r="A11" s="125" t="s">
        <v>652</v>
      </c>
      <c r="B11" s="125" t="s">
        <v>653</v>
      </c>
      <c r="C11" s="125" t="s">
        <v>654</v>
      </c>
      <c r="D11" s="126" t="s">
        <v>655</v>
      </c>
      <c r="E11" s="126"/>
      <c r="F11" s="126"/>
      <c r="G11" s="126"/>
      <c r="H11" s="12"/>
      <c r="I11" s="126" t="s">
        <v>656</v>
      </c>
      <c r="J11" s="126"/>
      <c r="K11" s="126" t="s">
        <v>657</v>
      </c>
      <c r="L11" s="126"/>
      <c r="M11" s="126"/>
    </row>
    <row r="12" spans="1:13" ht="45" customHeight="1" x14ac:dyDescent="0.25">
      <c r="A12" s="125"/>
      <c r="B12" s="125"/>
      <c r="C12" s="125"/>
      <c r="D12" s="11" t="s">
        <v>658</v>
      </c>
      <c r="E12" s="11" t="s">
        <v>0</v>
      </c>
      <c r="F12" s="11" t="s">
        <v>659</v>
      </c>
      <c r="G12" s="11" t="s">
        <v>660</v>
      </c>
      <c r="H12" s="11" t="s">
        <v>661</v>
      </c>
      <c r="I12" s="11" t="s">
        <v>662</v>
      </c>
      <c r="J12" s="11" t="s">
        <v>663</v>
      </c>
      <c r="K12" s="11" t="s">
        <v>661</v>
      </c>
      <c r="L12" s="11" t="s">
        <v>662</v>
      </c>
      <c r="M12" s="11" t="s">
        <v>663</v>
      </c>
    </row>
    <row r="13" spans="1:13" ht="24" customHeight="1" x14ac:dyDescent="0.25">
      <c r="A13" s="45" t="s">
        <v>1</v>
      </c>
      <c r="B13" s="46" t="s">
        <v>2</v>
      </c>
      <c r="C13" s="45"/>
      <c r="D13" s="47">
        <v>1</v>
      </c>
      <c r="E13" s="47" t="s">
        <v>3</v>
      </c>
      <c r="F13" s="47">
        <v>256235.47999999998</v>
      </c>
      <c r="G13" s="47">
        <v>256235.47999999998</v>
      </c>
      <c r="H13" s="47"/>
      <c r="I13" s="48"/>
      <c r="J13" s="49"/>
      <c r="K13" s="50">
        <f>SUM(K14:K15)</f>
        <v>34558.488700000002</v>
      </c>
      <c r="L13" s="50">
        <f t="shared" ref="L13:M13" si="0">SUM(L14:L15)</f>
        <v>51195.61</v>
      </c>
      <c r="M13" s="50">
        <f t="shared" si="0"/>
        <v>85754.098700000002</v>
      </c>
    </row>
    <row r="14" spans="1:13" ht="24" customHeight="1" x14ac:dyDescent="0.25">
      <c r="A14" s="22" t="s">
        <v>4</v>
      </c>
      <c r="B14" s="23" t="s">
        <v>5</v>
      </c>
      <c r="C14" s="22" t="s">
        <v>6</v>
      </c>
      <c r="D14" s="24">
        <v>5</v>
      </c>
      <c r="E14" s="24">
        <v>41410.342431999998</v>
      </c>
      <c r="F14" s="24">
        <v>51195.61</v>
      </c>
      <c r="G14" s="24">
        <v>255978.05</v>
      </c>
      <c r="H14" s="24">
        <v>1.67</v>
      </c>
      <c r="I14" s="25">
        <v>1</v>
      </c>
      <c r="J14" s="26">
        <f>H14+I14</f>
        <v>2.67</v>
      </c>
      <c r="K14" s="25">
        <f>0.67*F14</f>
        <v>34301.058700000001</v>
      </c>
      <c r="L14" s="25">
        <f>I14*F14</f>
        <v>51195.61</v>
      </c>
      <c r="M14" s="27">
        <f>L14+K14</f>
        <v>85496.668700000009</v>
      </c>
    </row>
    <row r="15" spans="1:13" ht="24" customHeight="1" x14ac:dyDescent="0.25">
      <c r="A15" s="22" t="s">
        <v>7</v>
      </c>
      <c r="B15" s="23" t="s">
        <v>8</v>
      </c>
      <c r="C15" s="22" t="s">
        <v>6</v>
      </c>
      <c r="D15" s="24">
        <v>1</v>
      </c>
      <c r="E15" s="24">
        <v>208.229161</v>
      </c>
      <c r="F15" s="24">
        <v>257.43</v>
      </c>
      <c r="G15" s="24">
        <v>257.43</v>
      </c>
      <c r="H15" s="24">
        <v>1</v>
      </c>
      <c r="I15" s="25">
        <v>0</v>
      </c>
      <c r="J15" s="26">
        <f>H15+I15</f>
        <v>1</v>
      </c>
      <c r="K15" s="25">
        <f>1*G15</f>
        <v>257.43</v>
      </c>
      <c r="L15" s="25">
        <f>I15*F15</f>
        <v>0</v>
      </c>
      <c r="M15" s="27">
        <f t="shared" ref="M15:M78" si="1">L15+K15</f>
        <v>257.43</v>
      </c>
    </row>
    <row r="16" spans="1:13" ht="24" customHeight="1" x14ac:dyDescent="0.25">
      <c r="A16" s="51" t="s">
        <v>9</v>
      </c>
      <c r="B16" s="52" t="s">
        <v>10</v>
      </c>
      <c r="C16" s="51"/>
      <c r="D16" s="53">
        <v>1</v>
      </c>
      <c r="E16" s="53" t="s">
        <v>3</v>
      </c>
      <c r="F16" s="53">
        <v>187294.13</v>
      </c>
      <c r="G16" s="53">
        <v>187294.13</v>
      </c>
      <c r="H16" s="53" t="s">
        <v>3</v>
      </c>
      <c r="I16" s="54"/>
      <c r="J16" s="55" t="s">
        <v>3</v>
      </c>
      <c r="K16" s="56">
        <f>SUM(K17:K29)</f>
        <v>151315.53909999999</v>
      </c>
      <c r="L16" s="56">
        <f t="shared" ref="L16:M16" si="2">SUM(L17:L29)</f>
        <v>7595.49</v>
      </c>
      <c r="M16" s="56">
        <f t="shared" si="2"/>
        <v>158911.02909999999</v>
      </c>
    </row>
    <row r="17" spans="1:13" ht="39" customHeight="1" x14ac:dyDescent="0.25">
      <c r="A17" s="22" t="s">
        <v>11</v>
      </c>
      <c r="B17" s="23" t="s">
        <v>12</v>
      </c>
      <c r="C17" s="22" t="s">
        <v>13</v>
      </c>
      <c r="D17" s="24">
        <v>16</v>
      </c>
      <c r="E17" s="24">
        <v>377.25637499999999</v>
      </c>
      <c r="F17" s="24">
        <v>466.4</v>
      </c>
      <c r="G17" s="24">
        <v>7462.4</v>
      </c>
      <c r="H17" s="24">
        <v>16</v>
      </c>
      <c r="I17" s="25">
        <v>0</v>
      </c>
      <c r="J17" s="26">
        <f t="shared" ref="J17:J34" si="3">H17+I17</f>
        <v>16</v>
      </c>
      <c r="K17" s="25">
        <f>J17*F17</f>
        <v>7462.4</v>
      </c>
      <c r="L17" s="25">
        <f t="shared" ref="L17:L29" si="4">I17*F17</f>
        <v>0</v>
      </c>
      <c r="M17" s="27">
        <f t="shared" si="1"/>
        <v>7462.4</v>
      </c>
    </row>
    <row r="18" spans="1:13" ht="26.1" customHeight="1" x14ac:dyDescent="0.25">
      <c r="A18" s="22" t="s">
        <v>14</v>
      </c>
      <c r="B18" s="23" t="s">
        <v>15</v>
      </c>
      <c r="C18" s="22" t="s">
        <v>16</v>
      </c>
      <c r="D18" s="24">
        <v>5</v>
      </c>
      <c r="E18" s="24">
        <v>1308.6399999999999</v>
      </c>
      <c r="F18" s="24">
        <v>1617.87</v>
      </c>
      <c r="G18" s="24">
        <v>8089.35</v>
      </c>
      <c r="H18" s="24">
        <v>1.67</v>
      </c>
      <c r="I18" s="25">
        <v>1</v>
      </c>
      <c r="J18" s="26">
        <f t="shared" si="3"/>
        <v>2.67</v>
      </c>
      <c r="K18" s="25">
        <f>H18*F18</f>
        <v>2701.8428999999996</v>
      </c>
      <c r="L18" s="25">
        <f t="shared" si="4"/>
        <v>1617.87</v>
      </c>
      <c r="M18" s="27">
        <f t="shared" si="1"/>
        <v>4319.7128999999995</v>
      </c>
    </row>
    <row r="19" spans="1:13" ht="39" customHeight="1" x14ac:dyDescent="0.25">
      <c r="A19" s="22" t="s">
        <v>17</v>
      </c>
      <c r="B19" s="23" t="s">
        <v>18</v>
      </c>
      <c r="C19" s="22" t="s">
        <v>19</v>
      </c>
      <c r="D19" s="24">
        <v>1</v>
      </c>
      <c r="E19" s="24">
        <v>14163.839</v>
      </c>
      <c r="F19" s="24">
        <v>17510.75</v>
      </c>
      <c r="G19" s="24">
        <v>17510.75</v>
      </c>
      <c r="H19" s="24">
        <v>1</v>
      </c>
      <c r="I19" s="25">
        <v>0</v>
      </c>
      <c r="J19" s="26">
        <f t="shared" si="3"/>
        <v>1</v>
      </c>
      <c r="K19" s="25">
        <f t="shared" ref="K19:K29" si="5">H19*F19</f>
        <v>17510.75</v>
      </c>
      <c r="L19" s="25">
        <f t="shared" si="4"/>
        <v>0</v>
      </c>
      <c r="M19" s="27">
        <f t="shared" si="1"/>
        <v>17510.75</v>
      </c>
    </row>
    <row r="20" spans="1:13" ht="26.1" customHeight="1" x14ac:dyDescent="0.25">
      <c r="A20" s="22" t="s">
        <v>20</v>
      </c>
      <c r="B20" s="23" t="s">
        <v>21</v>
      </c>
      <c r="C20" s="22" t="s">
        <v>19</v>
      </c>
      <c r="D20" s="24">
        <v>1</v>
      </c>
      <c r="E20" s="24">
        <v>15014.525639</v>
      </c>
      <c r="F20" s="24">
        <v>18562.46</v>
      </c>
      <c r="G20" s="24">
        <v>18562.46</v>
      </c>
      <c r="H20" s="24">
        <v>1</v>
      </c>
      <c r="I20" s="25">
        <v>0</v>
      </c>
      <c r="J20" s="26">
        <f t="shared" si="3"/>
        <v>1</v>
      </c>
      <c r="K20" s="25">
        <f t="shared" si="5"/>
        <v>18562.46</v>
      </c>
      <c r="L20" s="25">
        <f t="shared" si="4"/>
        <v>0</v>
      </c>
      <c r="M20" s="27">
        <f t="shared" si="1"/>
        <v>18562.46</v>
      </c>
    </row>
    <row r="21" spans="1:13" ht="39" customHeight="1" x14ac:dyDescent="0.25">
      <c r="A21" s="22" t="s">
        <v>22</v>
      </c>
      <c r="B21" s="23" t="s">
        <v>23</v>
      </c>
      <c r="C21" s="22" t="s">
        <v>19</v>
      </c>
      <c r="D21" s="24">
        <v>1</v>
      </c>
      <c r="E21" s="24">
        <v>10157.810901999999</v>
      </c>
      <c r="F21" s="24">
        <v>12558.1</v>
      </c>
      <c r="G21" s="24">
        <v>12558.1</v>
      </c>
      <c r="H21" s="24">
        <v>1</v>
      </c>
      <c r="I21" s="25">
        <v>0</v>
      </c>
      <c r="J21" s="26">
        <f t="shared" si="3"/>
        <v>1</v>
      </c>
      <c r="K21" s="25">
        <f t="shared" si="5"/>
        <v>12558.1</v>
      </c>
      <c r="L21" s="25">
        <f t="shared" si="4"/>
        <v>0</v>
      </c>
      <c r="M21" s="27">
        <f t="shared" si="1"/>
        <v>12558.1</v>
      </c>
    </row>
    <row r="22" spans="1:13" ht="39" customHeight="1" x14ac:dyDescent="0.25">
      <c r="A22" s="22" t="s">
        <v>24</v>
      </c>
      <c r="B22" s="23" t="s">
        <v>25</v>
      </c>
      <c r="C22" s="22" t="s">
        <v>26</v>
      </c>
      <c r="D22" s="24">
        <v>382.7</v>
      </c>
      <c r="E22" s="24">
        <v>48.836808999999995</v>
      </c>
      <c r="F22" s="24">
        <v>60.38</v>
      </c>
      <c r="G22" s="24">
        <v>23107.43</v>
      </c>
      <c r="H22" s="24">
        <v>0</v>
      </c>
      <c r="I22" s="25">
        <v>99</v>
      </c>
      <c r="J22" s="26">
        <f t="shared" si="3"/>
        <v>99</v>
      </c>
      <c r="K22" s="25">
        <f t="shared" si="5"/>
        <v>0</v>
      </c>
      <c r="L22" s="25">
        <f t="shared" si="4"/>
        <v>5977.62</v>
      </c>
      <c r="M22" s="27">
        <f t="shared" si="1"/>
        <v>5977.62</v>
      </c>
    </row>
    <row r="23" spans="1:13" ht="24" hidden="1" customHeight="1" x14ac:dyDescent="0.25">
      <c r="A23" s="22" t="s">
        <v>27</v>
      </c>
      <c r="B23" s="23" t="s">
        <v>28</v>
      </c>
      <c r="C23" s="22" t="s">
        <v>13</v>
      </c>
      <c r="D23" s="24">
        <v>82.22</v>
      </c>
      <c r="E23" s="24">
        <v>73.619179000000003</v>
      </c>
      <c r="F23" s="24">
        <v>91.02</v>
      </c>
      <c r="G23" s="24">
        <v>7483.66</v>
      </c>
      <c r="H23" s="24">
        <v>0</v>
      </c>
      <c r="I23" s="25">
        <v>0</v>
      </c>
      <c r="J23" s="26">
        <f t="shared" si="3"/>
        <v>0</v>
      </c>
      <c r="K23" s="25">
        <f t="shared" si="5"/>
        <v>0</v>
      </c>
      <c r="L23" s="25">
        <f t="shared" si="4"/>
        <v>0</v>
      </c>
      <c r="M23" s="27">
        <f t="shared" si="1"/>
        <v>0</v>
      </c>
    </row>
    <row r="24" spans="1:13" ht="39" customHeight="1" x14ac:dyDescent="0.25">
      <c r="A24" s="22" t="s">
        <v>29</v>
      </c>
      <c r="B24" s="23" t="s">
        <v>30</v>
      </c>
      <c r="C24" s="22" t="s">
        <v>13</v>
      </c>
      <c r="D24" s="24">
        <v>5481.14</v>
      </c>
      <c r="E24" s="24">
        <v>0.49891899999999995</v>
      </c>
      <c r="F24" s="24">
        <v>0.62</v>
      </c>
      <c r="G24" s="24">
        <v>3398.31</v>
      </c>
      <c r="H24" s="24">
        <v>5481.14</v>
      </c>
      <c r="I24" s="25">
        <v>0</v>
      </c>
      <c r="J24" s="26">
        <f t="shared" si="3"/>
        <v>5481.14</v>
      </c>
      <c r="K24" s="25">
        <f t="shared" si="5"/>
        <v>3398.3068000000003</v>
      </c>
      <c r="L24" s="25">
        <f t="shared" si="4"/>
        <v>0</v>
      </c>
      <c r="M24" s="27">
        <f t="shared" si="1"/>
        <v>3398.3068000000003</v>
      </c>
    </row>
    <row r="25" spans="1:13" ht="51.95" customHeight="1" x14ac:dyDescent="0.25">
      <c r="A25" s="22" t="s">
        <v>31</v>
      </c>
      <c r="B25" s="23" t="s">
        <v>32</v>
      </c>
      <c r="C25" s="22" t="s">
        <v>33</v>
      </c>
      <c r="D25" s="24">
        <v>1068.82</v>
      </c>
      <c r="E25" s="24">
        <v>4.4739129999999996</v>
      </c>
      <c r="F25" s="24">
        <v>5.53</v>
      </c>
      <c r="G25" s="24">
        <v>5910.57</v>
      </c>
      <c r="H25" s="24">
        <v>1068.82</v>
      </c>
      <c r="I25" s="25">
        <v>0</v>
      </c>
      <c r="J25" s="26">
        <f t="shared" si="3"/>
        <v>1068.82</v>
      </c>
      <c r="K25" s="25">
        <f t="shared" si="5"/>
        <v>5910.5745999999999</v>
      </c>
      <c r="L25" s="25">
        <f t="shared" si="4"/>
        <v>0</v>
      </c>
      <c r="M25" s="27">
        <f t="shared" si="1"/>
        <v>5910.5745999999999</v>
      </c>
    </row>
    <row r="26" spans="1:13" ht="39" customHeight="1" x14ac:dyDescent="0.25">
      <c r="A26" s="22" t="s">
        <v>34</v>
      </c>
      <c r="B26" s="23" t="s">
        <v>35</v>
      </c>
      <c r="C26" s="22" t="s">
        <v>36</v>
      </c>
      <c r="D26" s="24">
        <v>32064.67</v>
      </c>
      <c r="E26" s="24">
        <v>1.971139</v>
      </c>
      <c r="F26" s="24">
        <v>2.44</v>
      </c>
      <c r="G26" s="24">
        <v>78237.789999999994</v>
      </c>
      <c r="H26" s="24">
        <v>32064.67</v>
      </c>
      <c r="I26" s="25">
        <v>0</v>
      </c>
      <c r="J26" s="26">
        <f t="shared" si="3"/>
        <v>32064.67</v>
      </c>
      <c r="K26" s="25">
        <f t="shared" si="5"/>
        <v>78237.794799999989</v>
      </c>
      <c r="L26" s="25">
        <f t="shared" si="4"/>
        <v>0</v>
      </c>
      <c r="M26" s="27">
        <f t="shared" si="1"/>
        <v>78237.794799999989</v>
      </c>
    </row>
    <row r="27" spans="1:13" ht="51.95" customHeight="1" x14ac:dyDescent="0.25">
      <c r="A27" s="22" t="s">
        <v>37</v>
      </c>
      <c r="B27" s="23" t="s">
        <v>38</v>
      </c>
      <c r="C27" s="22" t="s">
        <v>6</v>
      </c>
      <c r="D27" s="24">
        <v>1</v>
      </c>
      <c r="E27" s="24">
        <v>453.30471699999998</v>
      </c>
      <c r="F27" s="24">
        <v>560.41999999999996</v>
      </c>
      <c r="G27" s="24">
        <v>560.41999999999996</v>
      </c>
      <c r="H27" s="24">
        <v>1</v>
      </c>
      <c r="I27" s="25">
        <v>0</v>
      </c>
      <c r="J27" s="26">
        <f t="shared" si="3"/>
        <v>1</v>
      </c>
      <c r="K27" s="25">
        <f t="shared" si="5"/>
        <v>560.41999999999996</v>
      </c>
      <c r="L27" s="25">
        <f t="shared" si="4"/>
        <v>0</v>
      </c>
      <c r="M27" s="27">
        <f t="shared" si="1"/>
        <v>560.41999999999996</v>
      </c>
    </row>
    <row r="28" spans="1:13" ht="51.95" customHeight="1" x14ac:dyDescent="0.25">
      <c r="A28" s="22" t="s">
        <v>39</v>
      </c>
      <c r="B28" s="23" t="s">
        <v>40</v>
      </c>
      <c r="C28" s="22" t="s">
        <v>6</v>
      </c>
      <c r="D28" s="24">
        <v>1</v>
      </c>
      <c r="E28" s="24">
        <v>1761.5275879999997</v>
      </c>
      <c r="F28" s="24">
        <v>2177.7800000000002</v>
      </c>
      <c r="G28" s="24">
        <v>2177.7800000000002</v>
      </c>
      <c r="H28" s="24">
        <v>1</v>
      </c>
      <c r="I28" s="25">
        <v>0</v>
      </c>
      <c r="J28" s="26">
        <f t="shared" si="3"/>
        <v>1</v>
      </c>
      <c r="K28" s="25">
        <f t="shared" si="5"/>
        <v>2177.7800000000002</v>
      </c>
      <c r="L28" s="25">
        <f t="shared" si="4"/>
        <v>0</v>
      </c>
      <c r="M28" s="27">
        <f t="shared" si="1"/>
        <v>2177.7800000000002</v>
      </c>
    </row>
    <row r="29" spans="1:13" ht="26.1" customHeight="1" x14ac:dyDescent="0.25">
      <c r="A29" s="22" t="s">
        <v>41</v>
      </c>
      <c r="B29" s="23" t="s">
        <v>42</v>
      </c>
      <c r="C29" s="22" t="s">
        <v>6</v>
      </c>
      <c r="D29" s="24">
        <v>1</v>
      </c>
      <c r="E29" s="24">
        <v>1807.9025179999999</v>
      </c>
      <c r="F29" s="24">
        <v>2235.11</v>
      </c>
      <c r="G29" s="24">
        <v>2235.11</v>
      </c>
      <c r="H29" s="24">
        <v>1</v>
      </c>
      <c r="I29" s="25">
        <v>0</v>
      </c>
      <c r="J29" s="26">
        <f t="shared" si="3"/>
        <v>1</v>
      </c>
      <c r="K29" s="25">
        <f t="shared" si="5"/>
        <v>2235.11</v>
      </c>
      <c r="L29" s="25">
        <f t="shared" si="4"/>
        <v>0</v>
      </c>
      <c r="M29" s="27">
        <f t="shared" si="1"/>
        <v>2235.11</v>
      </c>
    </row>
    <row r="30" spans="1:13" ht="24" customHeight="1" x14ac:dyDescent="0.25">
      <c r="A30" s="51" t="s">
        <v>43</v>
      </c>
      <c r="B30" s="52" t="s">
        <v>44</v>
      </c>
      <c r="C30" s="51"/>
      <c r="D30" s="53">
        <v>1</v>
      </c>
      <c r="E30" s="53" t="s">
        <v>3</v>
      </c>
      <c r="F30" s="53">
        <v>458567.73</v>
      </c>
      <c r="G30" s="53">
        <v>458567.73</v>
      </c>
      <c r="H30" s="53">
        <v>0</v>
      </c>
      <c r="I30" s="54"/>
      <c r="J30" s="57">
        <f t="shared" si="3"/>
        <v>0</v>
      </c>
      <c r="K30" s="56">
        <f>K31</f>
        <v>454069.43320000003</v>
      </c>
      <c r="L30" s="56">
        <f t="shared" ref="L30:M30" si="6">L31</f>
        <v>0</v>
      </c>
      <c r="M30" s="56">
        <f t="shared" si="6"/>
        <v>454069.43320000003</v>
      </c>
    </row>
    <row r="31" spans="1:13" ht="24" customHeight="1" x14ac:dyDescent="0.25">
      <c r="A31" s="51" t="s">
        <v>45</v>
      </c>
      <c r="B31" s="52" t="s">
        <v>46</v>
      </c>
      <c r="C31" s="51"/>
      <c r="D31" s="53">
        <v>1</v>
      </c>
      <c r="E31" s="53" t="s">
        <v>3</v>
      </c>
      <c r="F31" s="53">
        <v>458567.73</v>
      </c>
      <c r="G31" s="53">
        <v>458567.73</v>
      </c>
      <c r="H31" s="53"/>
      <c r="I31" s="54"/>
      <c r="J31" s="57"/>
      <c r="K31" s="56">
        <f>SUM(K32:K34)</f>
        <v>454069.43320000003</v>
      </c>
      <c r="L31" s="56">
        <f t="shared" ref="L31:M31" si="7">SUM(L32:L34)</f>
        <v>0</v>
      </c>
      <c r="M31" s="56">
        <f t="shared" si="7"/>
        <v>454069.43320000003</v>
      </c>
    </row>
    <row r="32" spans="1:13" ht="39" customHeight="1" x14ac:dyDescent="0.25">
      <c r="A32" s="22" t="s">
        <v>47</v>
      </c>
      <c r="B32" s="23" t="s">
        <v>48</v>
      </c>
      <c r="C32" s="22" t="s">
        <v>49</v>
      </c>
      <c r="D32" s="24">
        <v>7185.8</v>
      </c>
      <c r="E32" s="24">
        <v>11.818655</v>
      </c>
      <c r="F32" s="24">
        <v>14.61</v>
      </c>
      <c r="G32" s="24">
        <v>104984.54</v>
      </c>
      <c r="H32" s="24">
        <v>7185.8</v>
      </c>
      <c r="I32" s="25">
        <v>0</v>
      </c>
      <c r="J32" s="26">
        <f t="shared" si="3"/>
        <v>7185.8</v>
      </c>
      <c r="K32" s="25">
        <f t="shared" ref="K32:K48" si="8">H32*F32</f>
        <v>104984.538</v>
      </c>
      <c r="L32" s="25">
        <f>I32*F32</f>
        <v>0</v>
      </c>
      <c r="M32" s="27">
        <f t="shared" si="1"/>
        <v>104984.538</v>
      </c>
    </row>
    <row r="33" spans="1:13" ht="65.099999999999994" hidden="1" customHeight="1" x14ac:dyDescent="0.25">
      <c r="A33" s="22" t="s">
        <v>50</v>
      </c>
      <c r="B33" s="23" t="s">
        <v>51</v>
      </c>
      <c r="C33" s="22" t="s">
        <v>49</v>
      </c>
      <c r="D33" s="24">
        <v>151</v>
      </c>
      <c r="E33" s="24">
        <v>24.095334000000001</v>
      </c>
      <c r="F33" s="24">
        <v>29.79</v>
      </c>
      <c r="G33" s="24">
        <v>4498.29</v>
      </c>
      <c r="H33" s="24">
        <v>0</v>
      </c>
      <c r="I33" s="25">
        <v>0</v>
      </c>
      <c r="J33" s="26">
        <f t="shared" si="3"/>
        <v>0</v>
      </c>
      <c r="K33" s="25">
        <f t="shared" si="8"/>
        <v>0</v>
      </c>
      <c r="L33" s="25">
        <f>I33*F33</f>
        <v>0</v>
      </c>
      <c r="M33" s="27">
        <f t="shared" si="1"/>
        <v>0</v>
      </c>
    </row>
    <row r="34" spans="1:13" ht="39" customHeight="1" x14ac:dyDescent="0.25">
      <c r="A34" s="22" t="s">
        <v>52</v>
      </c>
      <c r="B34" s="23" t="s">
        <v>35</v>
      </c>
      <c r="C34" s="22" t="s">
        <v>36</v>
      </c>
      <c r="D34" s="24">
        <v>143067.57999999999</v>
      </c>
      <c r="E34" s="24">
        <v>1.971139</v>
      </c>
      <c r="F34" s="24">
        <v>2.44</v>
      </c>
      <c r="G34" s="24">
        <v>349084.9</v>
      </c>
      <c r="H34" s="24">
        <v>143067.58000000002</v>
      </c>
      <c r="I34" s="25">
        <v>0</v>
      </c>
      <c r="J34" s="26">
        <f t="shared" si="3"/>
        <v>143067.58000000002</v>
      </c>
      <c r="K34" s="25">
        <f t="shared" si="8"/>
        <v>349084.89520000003</v>
      </c>
      <c r="L34" s="25">
        <f>I34*F34</f>
        <v>0</v>
      </c>
      <c r="M34" s="27">
        <f t="shared" si="1"/>
        <v>349084.89520000003</v>
      </c>
    </row>
    <row r="35" spans="1:13" ht="24" customHeight="1" x14ac:dyDescent="0.25">
      <c r="A35" s="51" t="s">
        <v>53</v>
      </c>
      <c r="B35" s="52" t="s">
        <v>54</v>
      </c>
      <c r="C35" s="51"/>
      <c r="D35" s="53">
        <v>1</v>
      </c>
      <c r="E35" s="53" t="s">
        <v>3</v>
      </c>
      <c r="F35" s="53">
        <v>448475.41000000003</v>
      </c>
      <c r="G35" s="53">
        <v>448475.41000000003</v>
      </c>
      <c r="H35" s="53"/>
      <c r="I35" s="54"/>
      <c r="J35" s="55"/>
      <c r="K35" s="56">
        <f>SUM(K46:K48)</f>
        <v>65206.500600000007</v>
      </c>
      <c r="L35" s="56">
        <f>SUM(L39:L48)</f>
        <v>125204.74860000002</v>
      </c>
      <c r="M35" s="56">
        <f t="shared" ref="L35:M35" si="9">SUM(M46:M48)</f>
        <v>130413.00120000001</v>
      </c>
    </row>
    <row r="36" spans="1:13" ht="51.95" hidden="1" customHeight="1" x14ac:dyDescent="0.25">
      <c r="A36" s="22" t="s">
        <v>55</v>
      </c>
      <c r="B36" s="23" t="s">
        <v>56</v>
      </c>
      <c r="C36" s="22" t="s">
        <v>13</v>
      </c>
      <c r="D36" s="24">
        <v>217.67</v>
      </c>
      <c r="E36" s="24">
        <v>42.915212999999994</v>
      </c>
      <c r="F36" s="24">
        <v>53.06</v>
      </c>
      <c r="G36" s="24">
        <v>11549.57</v>
      </c>
      <c r="H36" s="24"/>
      <c r="I36" s="25"/>
      <c r="J36" s="26"/>
      <c r="K36" s="25">
        <f t="shared" si="8"/>
        <v>0</v>
      </c>
      <c r="L36" s="25">
        <f t="shared" ref="L36:L78" si="10">I36*F36</f>
        <v>0</v>
      </c>
      <c r="M36" s="27">
        <f t="shared" si="1"/>
        <v>0</v>
      </c>
    </row>
    <row r="37" spans="1:13" ht="65.099999999999994" hidden="1" customHeight="1" x14ac:dyDescent="0.25">
      <c r="A37" s="22" t="s">
        <v>57</v>
      </c>
      <c r="B37" s="23" t="s">
        <v>58</v>
      </c>
      <c r="C37" s="22" t="s">
        <v>13</v>
      </c>
      <c r="D37" s="24">
        <v>217.67</v>
      </c>
      <c r="E37" s="24">
        <v>75.148651999999998</v>
      </c>
      <c r="F37" s="24">
        <v>92.91</v>
      </c>
      <c r="G37" s="24">
        <v>20223.72</v>
      </c>
      <c r="H37" s="24"/>
      <c r="I37" s="25"/>
      <c r="J37" s="26"/>
      <c r="K37" s="25">
        <f t="shared" si="8"/>
        <v>0</v>
      </c>
      <c r="L37" s="25">
        <f t="shared" si="10"/>
        <v>0</v>
      </c>
      <c r="M37" s="27">
        <f t="shared" si="1"/>
        <v>0</v>
      </c>
    </row>
    <row r="38" spans="1:13" ht="39" hidden="1" customHeight="1" x14ac:dyDescent="0.25">
      <c r="A38" s="22" t="s">
        <v>59</v>
      </c>
      <c r="B38" s="23" t="s">
        <v>60</v>
      </c>
      <c r="C38" s="22" t="s">
        <v>13</v>
      </c>
      <c r="D38" s="24">
        <v>248.09</v>
      </c>
      <c r="E38" s="24">
        <v>57.588338999999998</v>
      </c>
      <c r="F38" s="24">
        <v>71.2</v>
      </c>
      <c r="G38" s="24">
        <v>17664.009999999998</v>
      </c>
      <c r="H38" s="24"/>
      <c r="I38" s="25"/>
      <c r="J38" s="26"/>
      <c r="K38" s="25">
        <f t="shared" si="8"/>
        <v>0</v>
      </c>
      <c r="L38" s="25">
        <f t="shared" si="10"/>
        <v>0</v>
      </c>
      <c r="M38" s="27">
        <f t="shared" si="1"/>
        <v>0</v>
      </c>
    </row>
    <row r="39" spans="1:13" ht="39" customHeight="1" x14ac:dyDescent="0.25">
      <c r="A39" s="22" t="s">
        <v>61</v>
      </c>
      <c r="B39" s="23" t="s">
        <v>62</v>
      </c>
      <c r="C39" s="22" t="s">
        <v>13</v>
      </c>
      <c r="D39" s="24">
        <v>777.05</v>
      </c>
      <c r="E39" s="24">
        <v>61.538795999999991</v>
      </c>
      <c r="F39" s="24">
        <v>76.08</v>
      </c>
      <c r="G39" s="24">
        <v>59117.96</v>
      </c>
      <c r="H39" s="24">
        <v>0</v>
      </c>
      <c r="I39" s="25">
        <v>673.1</v>
      </c>
      <c r="J39" s="26">
        <f t="shared" ref="J39" si="11">H39+I39</f>
        <v>673.1</v>
      </c>
      <c r="K39" s="25">
        <f t="shared" si="8"/>
        <v>0</v>
      </c>
      <c r="L39" s="25">
        <f t="shared" si="10"/>
        <v>51209.448000000004</v>
      </c>
      <c r="M39" s="27">
        <f t="shared" si="1"/>
        <v>51209.448000000004</v>
      </c>
    </row>
    <row r="40" spans="1:13" ht="51.95" hidden="1" customHeight="1" x14ac:dyDescent="0.25">
      <c r="A40" s="22" t="s">
        <v>63</v>
      </c>
      <c r="B40" s="23" t="s">
        <v>64</v>
      </c>
      <c r="C40" s="22" t="s">
        <v>13</v>
      </c>
      <c r="D40" s="24">
        <v>752.61</v>
      </c>
      <c r="E40" s="24">
        <v>61.980461999999996</v>
      </c>
      <c r="F40" s="24">
        <v>76.63</v>
      </c>
      <c r="G40" s="24">
        <v>57672.5</v>
      </c>
      <c r="H40" s="24"/>
      <c r="I40" s="25"/>
      <c r="J40" s="26"/>
      <c r="K40" s="25">
        <f t="shared" si="8"/>
        <v>0</v>
      </c>
      <c r="L40" s="25">
        <f t="shared" si="10"/>
        <v>0</v>
      </c>
      <c r="M40" s="27">
        <f t="shared" si="1"/>
        <v>0</v>
      </c>
    </row>
    <row r="41" spans="1:13" ht="51.95" customHeight="1" x14ac:dyDescent="0.25">
      <c r="A41" s="22" t="s">
        <v>65</v>
      </c>
      <c r="B41" s="23" t="s">
        <v>66</v>
      </c>
      <c r="C41" s="22" t="s">
        <v>26</v>
      </c>
      <c r="D41" s="24">
        <v>697.39</v>
      </c>
      <c r="E41" s="24">
        <v>29.624337999999998</v>
      </c>
      <c r="F41" s="24">
        <v>36.619999999999997</v>
      </c>
      <c r="G41" s="24">
        <v>25538.42</v>
      </c>
      <c r="H41" s="24">
        <v>0</v>
      </c>
      <c r="I41" s="25">
        <v>240</v>
      </c>
      <c r="J41" s="26">
        <f t="shared" ref="J41" si="12">H41+I41</f>
        <v>240</v>
      </c>
      <c r="K41" s="25">
        <f t="shared" si="8"/>
        <v>0</v>
      </c>
      <c r="L41" s="25">
        <f t="shared" si="10"/>
        <v>8788.7999999999993</v>
      </c>
      <c r="M41" s="27">
        <f t="shared" si="1"/>
        <v>8788.7999999999993</v>
      </c>
    </row>
    <row r="42" spans="1:13" ht="26.1" hidden="1" customHeight="1" x14ac:dyDescent="0.25">
      <c r="A42" s="22" t="s">
        <v>67</v>
      </c>
      <c r="B42" s="23" t="s">
        <v>68</v>
      </c>
      <c r="C42" s="22" t="s">
        <v>13</v>
      </c>
      <c r="D42" s="24">
        <v>80.16</v>
      </c>
      <c r="E42" s="24">
        <v>106.23703099999999</v>
      </c>
      <c r="F42" s="24">
        <v>131.34</v>
      </c>
      <c r="G42" s="24">
        <v>10528.21</v>
      </c>
      <c r="H42" s="24"/>
      <c r="I42" s="25"/>
      <c r="J42" s="26"/>
      <c r="K42" s="25">
        <f t="shared" si="8"/>
        <v>0</v>
      </c>
      <c r="L42" s="25">
        <f t="shared" si="10"/>
        <v>0</v>
      </c>
      <c r="M42" s="27">
        <f t="shared" si="1"/>
        <v>0</v>
      </c>
    </row>
    <row r="43" spans="1:13" ht="65.099999999999994" hidden="1" customHeight="1" x14ac:dyDescent="0.25">
      <c r="A43" s="22" t="s">
        <v>69</v>
      </c>
      <c r="B43" s="23" t="s">
        <v>70</v>
      </c>
      <c r="C43" s="22" t="s">
        <v>26</v>
      </c>
      <c r="D43" s="24">
        <v>89.99</v>
      </c>
      <c r="E43" s="24">
        <v>461.35285300000004</v>
      </c>
      <c r="F43" s="24">
        <v>570.37</v>
      </c>
      <c r="G43" s="24">
        <v>51327.6</v>
      </c>
      <c r="H43" s="24"/>
      <c r="I43" s="25"/>
      <c r="J43" s="26"/>
      <c r="K43" s="25">
        <f t="shared" si="8"/>
        <v>0</v>
      </c>
      <c r="L43" s="25">
        <f t="shared" si="10"/>
        <v>0</v>
      </c>
      <c r="M43" s="27">
        <f t="shared" si="1"/>
        <v>0</v>
      </c>
    </row>
    <row r="44" spans="1:13" ht="39" hidden="1" customHeight="1" x14ac:dyDescent="0.25">
      <c r="A44" s="22" t="s">
        <v>71</v>
      </c>
      <c r="B44" s="23" t="s">
        <v>72</v>
      </c>
      <c r="C44" s="22" t="s">
        <v>13</v>
      </c>
      <c r="D44" s="24">
        <v>344.82</v>
      </c>
      <c r="E44" s="24">
        <v>3.7868769999999996</v>
      </c>
      <c r="F44" s="24">
        <v>4.68</v>
      </c>
      <c r="G44" s="24">
        <v>1613.76</v>
      </c>
      <c r="H44" s="24"/>
      <c r="I44" s="25"/>
      <c r="J44" s="26"/>
      <c r="K44" s="25">
        <f t="shared" si="8"/>
        <v>0</v>
      </c>
      <c r="L44" s="25">
        <f t="shared" si="10"/>
        <v>0</v>
      </c>
      <c r="M44" s="27">
        <f t="shared" si="1"/>
        <v>0</v>
      </c>
    </row>
    <row r="45" spans="1:13" ht="51.95" hidden="1" customHeight="1" x14ac:dyDescent="0.25">
      <c r="A45" s="22" t="s">
        <v>73</v>
      </c>
      <c r="B45" s="23" t="s">
        <v>74</v>
      </c>
      <c r="C45" s="22" t="s">
        <v>13</v>
      </c>
      <c r="D45" s="24">
        <v>344.82</v>
      </c>
      <c r="E45" s="24">
        <v>53.457943999999998</v>
      </c>
      <c r="F45" s="24">
        <v>66.09</v>
      </c>
      <c r="G45" s="24">
        <v>22789.15</v>
      </c>
      <c r="H45" s="24"/>
      <c r="I45" s="25"/>
      <c r="J45" s="26"/>
      <c r="K45" s="25">
        <f t="shared" si="8"/>
        <v>0</v>
      </c>
      <c r="L45" s="25">
        <f t="shared" si="10"/>
        <v>0</v>
      </c>
      <c r="M45" s="27">
        <f t="shared" si="1"/>
        <v>0</v>
      </c>
    </row>
    <row r="46" spans="1:13" ht="65.099999999999994" customHeight="1" x14ac:dyDescent="0.25">
      <c r="A46" s="22" t="s">
        <v>75</v>
      </c>
      <c r="B46" s="23" t="s">
        <v>76</v>
      </c>
      <c r="C46" s="22" t="s">
        <v>13</v>
      </c>
      <c r="D46" s="24">
        <v>446.36</v>
      </c>
      <c r="E46" s="24">
        <v>236.32402599999998</v>
      </c>
      <c r="F46" s="24">
        <v>292.17</v>
      </c>
      <c r="G46" s="24">
        <v>130413</v>
      </c>
      <c r="H46" s="24">
        <v>223.18</v>
      </c>
      <c r="I46" s="25">
        <v>223.18</v>
      </c>
      <c r="J46" s="26">
        <f t="shared" ref="J46" si="13">H46+I46</f>
        <v>446.36</v>
      </c>
      <c r="K46" s="25">
        <f t="shared" si="8"/>
        <v>65206.500600000007</v>
      </c>
      <c r="L46" s="25">
        <f t="shared" si="10"/>
        <v>65206.500600000007</v>
      </c>
      <c r="M46" s="27">
        <f t="shared" si="1"/>
        <v>130413.00120000001</v>
      </c>
    </row>
    <row r="47" spans="1:13" ht="26.1" hidden="1" customHeight="1" x14ac:dyDescent="0.25">
      <c r="A47" s="22" t="s">
        <v>77</v>
      </c>
      <c r="B47" s="23" t="s">
        <v>78</v>
      </c>
      <c r="C47" s="22" t="s">
        <v>13</v>
      </c>
      <c r="D47" s="24">
        <v>38.03</v>
      </c>
      <c r="E47" s="24">
        <v>821.26974799999994</v>
      </c>
      <c r="F47" s="24">
        <v>1015.34</v>
      </c>
      <c r="G47" s="24">
        <v>38613.379999999997</v>
      </c>
      <c r="H47" s="24"/>
      <c r="I47" s="25"/>
      <c r="J47" s="26"/>
      <c r="K47" s="25">
        <f t="shared" si="8"/>
        <v>0</v>
      </c>
      <c r="L47" s="25">
        <f t="shared" si="10"/>
        <v>0</v>
      </c>
      <c r="M47" s="27">
        <f t="shared" si="1"/>
        <v>0</v>
      </c>
    </row>
    <row r="48" spans="1:13" ht="26.1" hidden="1" customHeight="1" x14ac:dyDescent="0.25">
      <c r="A48" s="22" t="s">
        <v>79</v>
      </c>
      <c r="B48" s="23" t="s">
        <v>80</v>
      </c>
      <c r="C48" s="22" t="s">
        <v>26</v>
      </c>
      <c r="D48" s="24">
        <v>256.60000000000002</v>
      </c>
      <c r="E48" s="24">
        <v>4.4902709999999999</v>
      </c>
      <c r="F48" s="24">
        <v>5.55</v>
      </c>
      <c r="G48" s="24">
        <v>1424.13</v>
      </c>
      <c r="H48" s="24"/>
      <c r="I48" s="25"/>
      <c r="J48" s="26"/>
      <c r="K48" s="25">
        <f t="shared" si="8"/>
        <v>0</v>
      </c>
      <c r="L48" s="25">
        <f t="shared" si="10"/>
        <v>0</v>
      </c>
      <c r="M48" s="27">
        <f t="shared" si="1"/>
        <v>0</v>
      </c>
    </row>
    <row r="49" spans="1:13" ht="24" hidden="1" customHeight="1" x14ac:dyDescent="0.25">
      <c r="A49" s="28" t="s">
        <v>81</v>
      </c>
      <c r="B49" s="29" t="s">
        <v>82</v>
      </c>
      <c r="C49" s="28"/>
      <c r="D49" s="30">
        <v>1</v>
      </c>
      <c r="E49" s="30" t="s">
        <v>3</v>
      </c>
      <c r="F49" s="30">
        <v>746024.02</v>
      </c>
      <c r="G49" s="30">
        <v>746024.02</v>
      </c>
      <c r="H49" s="30"/>
      <c r="I49" s="25"/>
      <c r="J49" s="37"/>
      <c r="K49" s="25"/>
      <c r="L49" s="25">
        <f t="shared" si="10"/>
        <v>0</v>
      </c>
      <c r="M49" s="27">
        <f t="shared" si="1"/>
        <v>0</v>
      </c>
    </row>
    <row r="50" spans="1:13" ht="24" hidden="1" customHeight="1" x14ac:dyDescent="0.25">
      <c r="A50" s="28" t="s">
        <v>83</v>
      </c>
      <c r="B50" s="29" t="s">
        <v>84</v>
      </c>
      <c r="C50" s="28"/>
      <c r="D50" s="30">
        <v>1</v>
      </c>
      <c r="E50" s="30" t="s">
        <v>3</v>
      </c>
      <c r="F50" s="30">
        <v>5717.99</v>
      </c>
      <c r="G50" s="30">
        <v>5717.99</v>
      </c>
      <c r="H50" s="30"/>
      <c r="I50" s="25"/>
      <c r="J50" s="37"/>
      <c r="K50" s="25"/>
      <c r="L50" s="25">
        <f t="shared" si="10"/>
        <v>0</v>
      </c>
      <c r="M50" s="27">
        <f t="shared" si="1"/>
        <v>0</v>
      </c>
    </row>
    <row r="51" spans="1:13" ht="39" hidden="1" customHeight="1" x14ac:dyDescent="0.25">
      <c r="A51" s="22" t="s">
        <v>85</v>
      </c>
      <c r="B51" s="23" t="s">
        <v>86</v>
      </c>
      <c r="C51" s="22" t="s">
        <v>49</v>
      </c>
      <c r="D51" s="24">
        <v>37.86</v>
      </c>
      <c r="E51" s="24">
        <v>108.17545399999999</v>
      </c>
      <c r="F51" s="24">
        <v>133.74</v>
      </c>
      <c r="G51" s="24">
        <v>5063.3999999999996</v>
      </c>
      <c r="H51" s="24"/>
      <c r="I51" s="25"/>
      <c r="J51" s="26"/>
      <c r="K51" s="25"/>
      <c r="L51" s="25">
        <f t="shared" si="10"/>
        <v>0</v>
      </c>
      <c r="M51" s="27">
        <f t="shared" si="1"/>
        <v>0</v>
      </c>
    </row>
    <row r="52" spans="1:13" ht="26.1" hidden="1" customHeight="1" x14ac:dyDescent="0.25">
      <c r="A52" s="22" t="s">
        <v>87</v>
      </c>
      <c r="B52" s="23" t="s">
        <v>88</v>
      </c>
      <c r="C52" s="22" t="s">
        <v>49</v>
      </c>
      <c r="D52" s="24">
        <v>27.15</v>
      </c>
      <c r="E52" s="24">
        <v>19.498735999999997</v>
      </c>
      <c r="F52" s="24">
        <v>24.11</v>
      </c>
      <c r="G52" s="24">
        <v>654.59</v>
      </c>
      <c r="H52" s="24"/>
      <c r="I52" s="25"/>
      <c r="J52" s="26"/>
      <c r="K52" s="25"/>
      <c r="L52" s="25">
        <f t="shared" si="10"/>
        <v>0</v>
      </c>
      <c r="M52" s="27">
        <f t="shared" si="1"/>
        <v>0</v>
      </c>
    </row>
    <row r="53" spans="1:13" ht="24" hidden="1" customHeight="1" x14ac:dyDescent="0.25">
      <c r="A53" s="28" t="s">
        <v>89</v>
      </c>
      <c r="B53" s="29" t="s">
        <v>90</v>
      </c>
      <c r="C53" s="28"/>
      <c r="D53" s="30">
        <v>1</v>
      </c>
      <c r="E53" s="30" t="s">
        <v>3</v>
      </c>
      <c r="F53" s="30">
        <v>26506.920000000006</v>
      </c>
      <c r="G53" s="30">
        <v>26506.920000000006</v>
      </c>
      <c r="H53" s="30"/>
      <c r="I53" s="25"/>
      <c r="J53" s="37"/>
      <c r="K53" s="25"/>
      <c r="L53" s="25">
        <f t="shared" si="10"/>
        <v>0</v>
      </c>
      <c r="M53" s="27">
        <f t="shared" si="1"/>
        <v>0</v>
      </c>
    </row>
    <row r="54" spans="1:13" ht="39" hidden="1" customHeight="1" x14ac:dyDescent="0.25">
      <c r="A54" s="22" t="s">
        <v>91</v>
      </c>
      <c r="B54" s="23" t="s">
        <v>92</v>
      </c>
      <c r="C54" s="22" t="s">
        <v>13</v>
      </c>
      <c r="D54" s="24">
        <v>50.2</v>
      </c>
      <c r="E54" s="24">
        <v>28.544709999999998</v>
      </c>
      <c r="F54" s="24">
        <v>35.29</v>
      </c>
      <c r="G54" s="24">
        <v>1771.56</v>
      </c>
      <c r="H54" s="24"/>
      <c r="I54" s="25"/>
      <c r="J54" s="26"/>
      <c r="K54" s="25"/>
      <c r="L54" s="25">
        <f t="shared" si="10"/>
        <v>0</v>
      </c>
      <c r="M54" s="27">
        <f t="shared" si="1"/>
        <v>0</v>
      </c>
    </row>
    <row r="55" spans="1:13" ht="39" hidden="1" customHeight="1" x14ac:dyDescent="0.25">
      <c r="A55" s="22" t="s">
        <v>93</v>
      </c>
      <c r="B55" s="23" t="s">
        <v>94</v>
      </c>
      <c r="C55" s="22" t="s">
        <v>13</v>
      </c>
      <c r="D55" s="24">
        <v>62.09</v>
      </c>
      <c r="E55" s="24">
        <v>104.23317599999999</v>
      </c>
      <c r="F55" s="24">
        <v>128.86000000000001</v>
      </c>
      <c r="G55" s="24">
        <v>8000.92</v>
      </c>
      <c r="H55" s="24"/>
      <c r="I55" s="25"/>
      <c r="J55" s="26"/>
      <c r="K55" s="25"/>
      <c r="L55" s="25">
        <f t="shared" si="10"/>
        <v>0</v>
      </c>
      <c r="M55" s="27">
        <f t="shared" si="1"/>
        <v>0</v>
      </c>
    </row>
    <row r="56" spans="1:13" ht="39" hidden="1" customHeight="1" x14ac:dyDescent="0.25">
      <c r="A56" s="22" t="s">
        <v>95</v>
      </c>
      <c r="B56" s="23" t="s">
        <v>96</v>
      </c>
      <c r="C56" s="22" t="s">
        <v>49</v>
      </c>
      <c r="D56" s="24">
        <v>9.24</v>
      </c>
      <c r="E56" s="24">
        <v>682.34125399999994</v>
      </c>
      <c r="F56" s="24">
        <v>843.58</v>
      </c>
      <c r="G56" s="24">
        <v>7794.68</v>
      </c>
      <c r="H56" s="24"/>
      <c r="I56" s="25"/>
      <c r="J56" s="26"/>
      <c r="K56" s="25"/>
      <c r="L56" s="25">
        <f t="shared" si="10"/>
        <v>0</v>
      </c>
      <c r="M56" s="27">
        <f t="shared" si="1"/>
        <v>0</v>
      </c>
    </row>
    <row r="57" spans="1:13" ht="26.1" hidden="1" customHeight="1" x14ac:dyDescent="0.25">
      <c r="A57" s="22" t="s">
        <v>97</v>
      </c>
      <c r="B57" s="23" t="s">
        <v>98</v>
      </c>
      <c r="C57" s="22" t="s">
        <v>99</v>
      </c>
      <c r="D57" s="24">
        <v>1.47</v>
      </c>
      <c r="E57" s="24">
        <v>851.85920799999997</v>
      </c>
      <c r="F57" s="24">
        <v>1053.1500000000001</v>
      </c>
      <c r="G57" s="24">
        <v>1548.13</v>
      </c>
      <c r="H57" s="24"/>
      <c r="I57" s="25"/>
      <c r="J57" s="26"/>
      <c r="K57" s="25"/>
      <c r="L57" s="25">
        <f t="shared" si="10"/>
        <v>0</v>
      </c>
      <c r="M57" s="27">
        <f t="shared" si="1"/>
        <v>0</v>
      </c>
    </row>
    <row r="58" spans="1:13" ht="39" hidden="1" customHeight="1" x14ac:dyDescent="0.25">
      <c r="A58" s="22" t="s">
        <v>100</v>
      </c>
      <c r="B58" s="23" t="s">
        <v>101</v>
      </c>
      <c r="C58" s="22" t="s">
        <v>102</v>
      </c>
      <c r="D58" s="24">
        <v>39.5</v>
      </c>
      <c r="E58" s="24">
        <v>13.356306999999997</v>
      </c>
      <c r="F58" s="24">
        <v>16.510000000000002</v>
      </c>
      <c r="G58" s="24">
        <v>652.15</v>
      </c>
      <c r="H58" s="24"/>
      <c r="I58" s="25"/>
      <c r="J58" s="26"/>
      <c r="K58" s="25"/>
      <c r="L58" s="25">
        <f t="shared" si="10"/>
        <v>0</v>
      </c>
      <c r="M58" s="27">
        <f t="shared" si="1"/>
        <v>0</v>
      </c>
    </row>
    <row r="59" spans="1:13" ht="39" hidden="1" customHeight="1" x14ac:dyDescent="0.25">
      <c r="A59" s="22" t="s">
        <v>103</v>
      </c>
      <c r="B59" s="23" t="s">
        <v>104</v>
      </c>
      <c r="C59" s="22" t="s">
        <v>102</v>
      </c>
      <c r="D59" s="24">
        <v>247.5</v>
      </c>
      <c r="E59" s="24">
        <v>12.513870000000001</v>
      </c>
      <c r="F59" s="24">
        <v>15.47</v>
      </c>
      <c r="G59" s="24">
        <v>3828.83</v>
      </c>
      <c r="H59" s="24"/>
      <c r="I59" s="25"/>
      <c r="J59" s="26"/>
      <c r="K59" s="25"/>
      <c r="L59" s="25">
        <f t="shared" si="10"/>
        <v>0</v>
      </c>
      <c r="M59" s="27">
        <f t="shared" si="1"/>
        <v>0</v>
      </c>
    </row>
    <row r="60" spans="1:13" ht="39" hidden="1" customHeight="1" x14ac:dyDescent="0.25">
      <c r="A60" s="22" t="s">
        <v>105</v>
      </c>
      <c r="B60" s="23" t="s">
        <v>106</v>
      </c>
      <c r="C60" s="22" t="s">
        <v>102</v>
      </c>
      <c r="D60" s="24">
        <v>57.5</v>
      </c>
      <c r="E60" s="24">
        <v>11.687790999999999</v>
      </c>
      <c r="F60" s="24">
        <v>14.45</v>
      </c>
      <c r="G60" s="24">
        <v>830.88</v>
      </c>
      <c r="H60" s="24"/>
      <c r="I60" s="25"/>
      <c r="J60" s="26"/>
      <c r="K60" s="25"/>
      <c r="L60" s="25">
        <f t="shared" si="10"/>
        <v>0</v>
      </c>
      <c r="M60" s="27">
        <f t="shared" si="1"/>
        <v>0</v>
      </c>
    </row>
    <row r="61" spans="1:13" ht="39" hidden="1" customHeight="1" x14ac:dyDescent="0.25">
      <c r="A61" s="22" t="s">
        <v>107</v>
      </c>
      <c r="B61" s="23" t="s">
        <v>108</v>
      </c>
      <c r="C61" s="22" t="s">
        <v>102</v>
      </c>
      <c r="D61" s="24">
        <v>160.6</v>
      </c>
      <c r="E61" s="24">
        <v>10.477299</v>
      </c>
      <c r="F61" s="24">
        <v>12.95</v>
      </c>
      <c r="G61" s="24">
        <v>2079.77</v>
      </c>
      <c r="H61" s="24"/>
      <c r="I61" s="25"/>
      <c r="J61" s="26"/>
      <c r="K61" s="25"/>
      <c r="L61" s="25">
        <f t="shared" si="10"/>
        <v>0</v>
      </c>
      <c r="M61" s="27">
        <f t="shared" si="1"/>
        <v>0</v>
      </c>
    </row>
    <row r="62" spans="1:13" ht="24" hidden="1" customHeight="1" x14ac:dyDescent="0.25">
      <c r="A62" s="28" t="s">
        <v>109</v>
      </c>
      <c r="B62" s="29" t="s">
        <v>110</v>
      </c>
      <c r="C62" s="28"/>
      <c r="D62" s="30">
        <v>1</v>
      </c>
      <c r="E62" s="30" t="s">
        <v>3</v>
      </c>
      <c r="F62" s="30">
        <v>316689.8</v>
      </c>
      <c r="G62" s="30">
        <v>316689.8</v>
      </c>
      <c r="H62" s="30"/>
      <c r="I62" s="25"/>
      <c r="J62" s="37"/>
      <c r="K62" s="25"/>
      <c r="L62" s="25">
        <f t="shared" si="10"/>
        <v>0</v>
      </c>
      <c r="M62" s="27">
        <f t="shared" si="1"/>
        <v>0</v>
      </c>
    </row>
    <row r="63" spans="1:13" ht="26.1" hidden="1" customHeight="1" x14ac:dyDescent="0.25">
      <c r="A63" s="22" t="s">
        <v>111</v>
      </c>
      <c r="B63" s="23" t="s">
        <v>112</v>
      </c>
      <c r="C63" s="22" t="s">
        <v>99</v>
      </c>
      <c r="D63" s="24">
        <v>2.97</v>
      </c>
      <c r="E63" s="24">
        <v>704.19554199999993</v>
      </c>
      <c r="F63" s="24">
        <v>870.6</v>
      </c>
      <c r="G63" s="24">
        <v>2585.6799999999998</v>
      </c>
      <c r="H63" s="24"/>
      <c r="I63" s="25"/>
      <c r="J63" s="26"/>
      <c r="K63" s="25"/>
      <c r="L63" s="25">
        <f t="shared" si="10"/>
        <v>0</v>
      </c>
      <c r="M63" s="27">
        <f t="shared" si="1"/>
        <v>0</v>
      </c>
    </row>
    <row r="64" spans="1:13" ht="39" hidden="1" customHeight="1" x14ac:dyDescent="0.25">
      <c r="A64" s="22" t="s">
        <v>113</v>
      </c>
      <c r="B64" s="23" t="s">
        <v>114</v>
      </c>
      <c r="C64" s="22" t="s">
        <v>99</v>
      </c>
      <c r="D64" s="24">
        <v>80.709999999999994</v>
      </c>
      <c r="E64" s="24">
        <v>1026.390889</v>
      </c>
      <c r="F64" s="24">
        <v>1268.93</v>
      </c>
      <c r="G64" s="24">
        <v>102415.34</v>
      </c>
      <c r="H64" s="24"/>
      <c r="I64" s="25"/>
      <c r="J64" s="26"/>
      <c r="K64" s="25"/>
      <c r="L64" s="25">
        <f t="shared" si="10"/>
        <v>0</v>
      </c>
      <c r="M64" s="27">
        <f t="shared" si="1"/>
        <v>0</v>
      </c>
    </row>
    <row r="65" spans="1:13" ht="39" hidden="1" customHeight="1" x14ac:dyDescent="0.25">
      <c r="A65" s="22" t="s">
        <v>115</v>
      </c>
      <c r="B65" s="23" t="s">
        <v>116</v>
      </c>
      <c r="C65" s="22" t="s">
        <v>13</v>
      </c>
      <c r="D65" s="24">
        <v>62.75</v>
      </c>
      <c r="E65" s="24">
        <v>137.05550299999999</v>
      </c>
      <c r="F65" s="24">
        <v>169.44</v>
      </c>
      <c r="G65" s="24">
        <v>10632.36</v>
      </c>
      <c r="H65" s="24"/>
      <c r="I65" s="25"/>
      <c r="J65" s="26"/>
      <c r="K65" s="25"/>
      <c r="L65" s="25">
        <f t="shared" si="10"/>
        <v>0</v>
      </c>
      <c r="M65" s="27">
        <f t="shared" si="1"/>
        <v>0</v>
      </c>
    </row>
    <row r="66" spans="1:13" ht="51.95" hidden="1" customHeight="1" x14ac:dyDescent="0.25">
      <c r="A66" s="22" t="s">
        <v>117</v>
      </c>
      <c r="B66" s="23" t="s">
        <v>118</v>
      </c>
      <c r="C66" s="22" t="s">
        <v>13</v>
      </c>
      <c r="D66" s="24">
        <v>62.75</v>
      </c>
      <c r="E66" s="24">
        <v>41.508424999999995</v>
      </c>
      <c r="F66" s="24">
        <v>51.32</v>
      </c>
      <c r="G66" s="24">
        <v>3220.33</v>
      </c>
      <c r="H66" s="24"/>
      <c r="I66" s="25"/>
      <c r="J66" s="26"/>
      <c r="K66" s="25"/>
      <c r="L66" s="25">
        <f t="shared" si="10"/>
        <v>0</v>
      </c>
      <c r="M66" s="27">
        <f t="shared" si="1"/>
        <v>0</v>
      </c>
    </row>
    <row r="67" spans="1:13" ht="26.1" hidden="1" customHeight="1" x14ac:dyDescent="0.25">
      <c r="A67" s="22" t="s">
        <v>119</v>
      </c>
      <c r="B67" s="23" t="s">
        <v>120</v>
      </c>
      <c r="C67" s="22" t="s">
        <v>13</v>
      </c>
      <c r="D67" s="24">
        <v>381.65</v>
      </c>
      <c r="E67" s="24">
        <v>96.463125999999988</v>
      </c>
      <c r="F67" s="24">
        <v>119.26</v>
      </c>
      <c r="G67" s="24">
        <v>45515.58</v>
      </c>
      <c r="H67" s="24"/>
      <c r="I67" s="25"/>
      <c r="J67" s="26"/>
      <c r="K67" s="25"/>
      <c r="L67" s="25">
        <f t="shared" si="10"/>
        <v>0</v>
      </c>
      <c r="M67" s="27">
        <f t="shared" si="1"/>
        <v>0</v>
      </c>
    </row>
    <row r="68" spans="1:13" ht="39" hidden="1" customHeight="1" x14ac:dyDescent="0.25">
      <c r="A68" s="22" t="s">
        <v>121</v>
      </c>
      <c r="B68" s="23" t="s">
        <v>122</v>
      </c>
      <c r="C68" s="22" t="s">
        <v>13</v>
      </c>
      <c r="D68" s="24">
        <v>381.65</v>
      </c>
      <c r="E68" s="24">
        <v>126.65999400000001</v>
      </c>
      <c r="F68" s="24">
        <v>156.59</v>
      </c>
      <c r="G68" s="24">
        <v>59762.57</v>
      </c>
      <c r="H68" s="24"/>
      <c r="I68" s="25"/>
      <c r="J68" s="26"/>
      <c r="K68" s="25"/>
      <c r="L68" s="25">
        <f t="shared" si="10"/>
        <v>0</v>
      </c>
      <c r="M68" s="27">
        <f t="shared" si="1"/>
        <v>0</v>
      </c>
    </row>
    <row r="69" spans="1:13" ht="39" hidden="1" customHeight="1" x14ac:dyDescent="0.25">
      <c r="A69" s="22" t="s">
        <v>123</v>
      </c>
      <c r="B69" s="23" t="s">
        <v>124</v>
      </c>
      <c r="C69" s="22" t="s">
        <v>102</v>
      </c>
      <c r="D69" s="24">
        <v>591.9</v>
      </c>
      <c r="E69" s="24">
        <v>11.401525999999999</v>
      </c>
      <c r="F69" s="24">
        <v>14.1</v>
      </c>
      <c r="G69" s="24">
        <v>8345.7900000000009</v>
      </c>
      <c r="H69" s="24"/>
      <c r="I69" s="25"/>
      <c r="J69" s="26"/>
      <c r="K69" s="25"/>
      <c r="L69" s="25">
        <f t="shared" si="10"/>
        <v>0</v>
      </c>
      <c r="M69" s="27">
        <f t="shared" si="1"/>
        <v>0</v>
      </c>
    </row>
    <row r="70" spans="1:13" ht="39" hidden="1" customHeight="1" x14ac:dyDescent="0.25">
      <c r="A70" s="22" t="s">
        <v>125</v>
      </c>
      <c r="B70" s="23" t="s">
        <v>126</v>
      </c>
      <c r="C70" s="22" t="s">
        <v>102</v>
      </c>
      <c r="D70" s="24">
        <v>283.39999999999998</v>
      </c>
      <c r="E70" s="24">
        <v>10.869890999999999</v>
      </c>
      <c r="F70" s="24">
        <v>13.44</v>
      </c>
      <c r="G70" s="24">
        <v>3808.9</v>
      </c>
      <c r="H70" s="24"/>
      <c r="I70" s="25"/>
      <c r="J70" s="26"/>
      <c r="K70" s="25"/>
      <c r="L70" s="25">
        <f t="shared" si="10"/>
        <v>0</v>
      </c>
      <c r="M70" s="27">
        <f t="shared" si="1"/>
        <v>0</v>
      </c>
    </row>
    <row r="71" spans="1:13" ht="39" hidden="1" customHeight="1" x14ac:dyDescent="0.25">
      <c r="A71" s="22" t="s">
        <v>127</v>
      </c>
      <c r="B71" s="23" t="s">
        <v>128</v>
      </c>
      <c r="C71" s="22" t="s">
        <v>102</v>
      </c>
      <c r="D71" s="24">
        <v>82</v>
      </c>
      <c r="E71" s="24">
        <v>10.281003</v>
      </c>
      <c r="F71" s="24">
        <v>12.71</v>
      </c>
      <c r="G71" s="24">
        <v>1042.22</v>
      </c>
      <c r="H71" s="24"/>
      <c r="I71" s="25"/>
      <c r="J71" s="26"/>
      <c r="K71" s="25"/>
      <c r="L71" s="25">
        <f t="shared" si="10"/>
        <v>0</v>
      </c>
      <c r="M71" s="27">
        <f t="shared" si="1"/>
        <v>0</v>
      </c>
    </row>
    <row r="72" spans="1:13" ht="39" hidden="1" customHeight="1" x14ac:dyDescent="0.25">
      <c r="A72" s="22" t="s">
        <v>129</v>
      </c>
      <c r="B72" s="23" t="s">
        <v>130</v>
      </c>
      <c r="C72" s="22" t="s">
        <v>102</v>
      </c>
      <c r="D72" s="24">
        <v>1575.1</v>
      </c>
      <c r="E72" s="24">
        <v>9.2177329999999991</v>
      </c>
      <c r="F72" s="24">
        <v>11.4</v>
      </c>
      <c r="G72" s="24">
        <v>17956.14</v>
      </c>
      <c r="H72" s="24"/>
      <c r="I72" s="25"/>
      <c r="J72" s="26"/>
      <c r="K72" s="25"/>
      <c r="L72" s="25">
        <f t="shared" si="10"/>
        <v>0</v>
      </c>
      <c r="M72" s="27">
        <f t="shared" si="1"/>
        <v>0</v>
      </c>
    </row>
    <row r="73" spans="1:13" ht="39" hidden="1" customHeight="1" x14ac:dyDescent="0.25">
      <c r="A73" s="22" t="s">
        <v>131</v>
      </c>
      <c r="B73" s="23" t="s">
        <v>132</v>
      </c>
      <c r="C73" s="22" t="s">
        <v>102</v>
      </c>
      <c r="D73" s="24">
        <v>102.3</v>
      </c>
      <c r="E73" s="24">
        <v>7.5328590000000002</v>
      </c>
      <c r="F73" s="24">
        <v>9.31</v>
      </c>
      <c r="G73" s="24">
        <v>952.41</v>
      </c>
      <c r="H73" s="24"/>
      <c r="I73" s="25"/>
      <c r="J73" s="26"/>
      <c r="K73" s="25"/>
      <c r="L73" s="25">
        <f t="shared" si="10"/>
        <v>0</v>
      </c>
      <c r="M73" s="27">
        <f t="shared" si="1"/>
        <v>0</v>
      </c>
    </row>
    <row r="74" spans="1:13" ht="39" hidden="1" customHeight="1" x14ac:dyDescent="0.25">
      <c r="A74" s="22" t="s">
        <v>133</v>
      </c>
      <c r="B74" s="23" t="s">
        <v>134</v>
      </c>
      <c r="C74" s="22" t="s">
        <v>102</v>
      </c>
      <c r="D74" s="24">
        <v>74</v>
      </c>
      <c r="E74" s="24">
        <v>11.025292</v>
      </c>
      <c r="F74" s="24">
        <v>13.63</v>
      </c>
      <c r="G74" s="24">
        <v>1008.62</v>
      </c>
      <c r="H74" s="24"/>
      <c r="I74" s="25"/>
      <c r="J74" s="26"/>
      <c r="K74" s="25"/>
      <c r="L74" s="25">
        <f t="shared" si="10"/>
        <v>0</v>
      </c>
      <c r="M74" s="27">
        <f t="shared" si="1"/>
        <v>0</v>
      </c>
    </row>
    <row r="75" spans="1:13" ht="39" hidden="1" customHeight="1" x14ac:dyDescent="0.25">
      <c r="A75" s="22" t="s">
        <v>135</v>
      </c>
      <c r="B75" s="23" t="s">
        <v>136</v>
      </c>
      <c r="C75" s="22" t="s">
        <v>102</v>
      </c>
      <c r="D75" s="24">
        <v>194.7</v>
      </c>
      <c r="E75" s="24">
        <v>9.9047689999999999</v>
      </c>
      <c r="F75" s="24">
        <v>12.25</v>
      </c>
      <c r="G75" s="24">
        <v>2385.08</v>
      </c>
      <c r="H75" s="24"/>
      <c r="I75" s="25"/>
      <c r="J75" s="26"/>
      <c r="K75" s="25"/>
      <c r="L75" s="25">
        <f t="shared" si="10"/>
        <v>0</v>
      </c>
      <c r="M75" s="27">
        <f t="shared" si="1"/>
        <v>0</v>
      </c>
    </row>
    <row r="76" spans="1:13" ht="39" hidden="1" customHeight="1" x14ac:dyDescent="0.25">
      <c r="A76" s="22" t="s">
        <v>137</v>
      </c>
      <c r="B76" s="23" t="s">
        <v>138</v>
      </c>
      <c r="C76" s="22" t="s">
        <v>102</v>
      </c>
      <c r="D76" s="24">
        <v>3929.2</v>
      </c>
      <c r="E76" s="24">
        <v>8.8742149999999995</v>
      </c>
      <c r="F76" s="24">
        <v>10.97</v>
      </c>
      <c r="G76" s="24">
        <v>43103.32</v>
      </c>
      <c r="H76" s="24"/>
      <c r="I76" s="25"/>
      <c r="J76" s="26"/>
      <c r="K76" s="25"/>
      <c r="L76" s="25">
        <f t="shared" si="10"/>
        <v>0</v>
      </c>
      <c r="M76" s="27">
        <f t="shared" si="1"/>
        <v>0</v>
      </c>
    </row>
    <row r="77" spans="1:13" ht="39" hidden="1" customHeight="1" x14ac:dyDescent="0.25">
      <c r="A77" s="22" t="s">
        <v>139</v>
      </c>
      <c r="B77" s="23" t="s">
        <v>140</v>
      </c>
      <c r="C77" s="22" t="s">
        <v>13</v>
      </c>
      <c r="D77" s="24">
        <v>29.55</v>
      </c>
      <c r="E77" s="24">
        <v>39.627254999999998</v>
      </c>
      <c r="F77" s="24">
        <v>48.99</v>
      </c>
      <c r="G77" s="24">
        <v>1447.65</v>
      </c>
      <c r="H77" s="24"/>
      <c r="I77" s="25"/>
      <c r="J77" s="26"/>
      <c r="K77" s="25"/>
      <c r="L77" s="25">
        <f t="shared" si="10"/>
        <v>0</v>
      </c>
      <c r="M77" s="27">
        <f t="shared" si="1"/>
        <v>0</v>
      </c>
    </row>
    <row r="78" spans="1:13" ht="39" hidden="1" customHeight="1" x14ac:dyDescent="0.25">
      <c r="A78" s="22" t="s">
        <v>141</v>
      </c>
      <c r="B78" s="23" t="s">
        <v>142</v>
      </c>
      <c r="C78" s="22" t="s">
        <v>13</v>
      </c>
      <c r="D78" s="24">
        <v>369.6</v>
      </c>
      <c r="E78" s="24">
        <v>2.5109529999999998</v>
      </c>
      <c r="F78" s="24">
        <v>3.1</v>
      </c>
      <c r="G78" s="24">
        <v>1145.76</v>
      </c>
      <c r="H78" s="24"/>
      <c r="I78" s="25"/>
      <c r="J78" s="26"/>
      <c r="K78" s="25"/>
      <c r="L78" s="25">
        <f t="shared" si="10"/>
        <v>0</v>
      </c>
      <c r="M78" s="27">
        <f t="shared" si="1"/>
        <v>0</v>
      </c>
    </row>
    <row r="79" spans="1:13" ht="51.95" hidden="1" customHeight="1" x14ac:dyDescent="0.25">
      <c r="A79" s="22" t="s">
        <v>143</v>
      </c>
      <c r="B79" s="23" t="s">
        <v>144</v>
      </c>
      <c r="C79" s="22" t="s">
        <v>13</v>
      </c>
      <c r="D79" s="24">
        <v>105</v>
      </c>
      <c r="E79" s="24">
        <v>87.523478999999995</v>
      </c>
      <c r="F79" s="24">
        <v>108.21</v>
      </c>
      <c r="G79" s="24">
        <v>11362.05</v>
      </c>
      <c r="H79" s="24"/>
      <c r="I79" s="25"/>
      <c r="J79" s="26"/>
      <c r="K79" s="25"/>
      <c r="L79" s="25">
        <f t="shared" ref="L79:L142" si="14">I79*F79</f>
        <v>0</v>
      </c>
      <c r="M79" s="27">
        <f t="shared" ref="M79:M142" si="15">L79+K79</f>
        <v>0</v>
      </c>
    </row>
    <row r="80" spans="1:13" ht="24" hidden="1" customHeight="1" x14ac:dyDescent="0.25">
      <c r="A80" s="28" t="s">
        <v>145</v>
      </c>
      <c r="B80" s="29" t="s">
        <v>146</v>
      </c>
      <c r="C80" s="28"/>
      <c r="D80" s="30">
        <v>1</v>
      </c>
      <c r="E80" s="30" t="s">
        <v>3</v>
      </c>
      <c r="F80" s="30">
        <v>324717.28000000003</v>
      </c>
      <c r="G80" s="30">
        <v>324717.28000000003</v>
      </c>
      <c r="H80" s="30"/>
      <c r="I80" s="25"/>
      <c r="J80" s="37"/>
      <c r="K80" s="25"/>
      <c r="L80" s="25">
        <f t="shared" si="14"/>
        <v>0</v>
      </c>
      <c r="M80" s="27">
        <f t="shared" si="15"/>
        <v>0</v>
      </c>
    </row>
    <row r="81" spans="1:13" ht="51.95" hidden="1" customHeight="1" x14ac:dyDescent="0.25">
      <c r="A81" s="22" t="s">
        <v>147</v>
      </c>
      <c r="B81" s="23" t="s">
        <v>148</v>
      </c>
      <c r="C81" s="22" t="s">
        <v>13</v>
      </c>
      <c r="D81" s="24">
        <v>35</v>
      </c>
      <c r="E81" s="24">
        <v>71.329058999999987</v>
      </c>
      <c r="F81" s="24">
        <v>88.18</v>
      </c>
      <c r="G81" s="24">
        <v>3086.3</v>
      </c>
      <c r="H81" s="24"/>
      <c r="I81" s="25"/>
      <c r="J81" s="26"/>
      <c r="K81" s="25"/>
      <c r="L81" s="25">
        <f t="shared" si="14"/>
        <v>0</v>
      </c>
      <c r="M81" s="27">
        <f t="shared" si="15"/>
        <v>0</v>
      </c>
    </row>
    <row r="82" spans="1:13" ht="39" hidden="1" customHeight="1" x14ac:dyDescent="0.25">
      <c r="A82" s="22" t="s">
        <v>149</v>
      </c>
      <c r="B82" s="23" t="s">
        <v>72</v>
      </c>
      <c r="C82" s="22" t="s">
        <v>13</v>
      </c>
      <c r="D82" s="24">
        <v>474.6</v>
      </c>
      <c r="E82" s="24">
        <v>3.7868769999999996</v>
      </c>
      <c r="F82" s="24">
        <v>4.68</v>
      </c>
      <c r="G82" s="24">
        <v>2221.13</v>
      </c>
      <c r="H82" s="24"/>
      <c r="I82" s="25"/>
      <c r="J82" s="26"/>
      <c r="K82" s="25"/>
      <c r="L82" s="25">
        <f t="shared" si="14"/>
        <v>0</v>
      </c>
      <c r="M82" s="27">
        <f t="shared" si="15"/>
        <v>0</v>
      </c>
    </row>
    <row r="83" spans="1:13" ht="51.95" hidden="1" customHeight="1" x14ac:dyDescent="0.25">
      <c r="A83" s="22" t="s">
        <v>150</v>
      </c>
      <c r="B83" s="23" t="s">
        <v>74</v>
      </c>
      <c r="C83" s="22" t="s">
        <v>13</v>
      </c>
      <c r="D83" s="24">
        <v>474.6</v>
      </c>
      <c r="E83" s="24">
        <v>53.457943999999998</v>
      </c>
      <c r="F83" s="24">
        <v>66.09</v>
      </c>
      <c r="G83" s="24">
        <v>31366.31</v>
      </c>
      <c r="H83" s="24"/>
      <c r="I83" s="25"/>
      <c r="J83" s="26"/>
      <c r="K83" s="25"/>
      <c r="L83" s="25">
        <f t="shared" si="14"/>
        <v>0</v>
      </c>
      <c r="M83" s="27">
        <f t="shared" si="15"/>
        <v>0</v>
      </c>
    </row>
    <row r="84" spans="1:13" ht="51.95" hidden="1" customHeight="1" x14ac:dyDescent="0.25">
      <c r="A84" s="22" t="s">
        <v>151</v>
      </c>
      <c r="B84" s="23" t="s">
        <v>152</v>
      </c>
      <c r="C84" s="22" t="s">
        <v>13</v>
      </c>
      <c r="D84" s="24">
        <v>474.6</v>
      </c>
      <c r="E84" s="24">
        <v>306.62253099999998</v>
      </c>
      <c r="F84" s="24">
        <v>379.08</v>
      </c>
      <c r="G84" s="24">
        <v>179911.37</v>
      </c>
      <c r="H84" s="24"/>
      <c r="I84" s="25"/>
      <c r="J84" s="26"/>
      <c r="K84" s="25"/>
      <c r="L84" s="25">
        <f t="shared" si="14"/>
        <v>0</v>
      </c>
      <c r="M84" s="27">
        <f t="shared" si="15"/>
        <v>0</v>
      </c>
    </row>
    <row r="85" spans="1:13" ht="39" hidden="1" customHeight="1" x14ac:dyDescent="0.25">
      <c r="A85" s="22" t="s">
        <v>153</v>
      </c>
      <c r="B85" s="23" t="s">
        <v>154</v>
      </c>
      <c r="C85" s="22" t="s">
        <v>49</v>
      </c>
      <c r="D85" s="24">
        <v>6.37</v>
      </c>
      <c r="E85" s="24">
        <v>317.43516899999997</v>
      </c>
      <c r="F85" s="24">
        <v>392.45</v>
      </c>
      <c r="G85" s="24">
        <v>2499.91</v>
      </c>
      <c r="H85" s="24"/>
      <c r="I85" s="25"/>
      <c r="J85" s="26"/>
      <c r="K85" s="25"/>
      <c r="L85" s="25">
        <f t="shared" si="14"/>
        <v>0</v>
      </c>
      <c r="M85" s="27">
        <f t="shared" si="15"/>
        <v>0</v>
      </c>
    </row>
    <row r="86" spans="1:13" ht="39" hidden="1" customHeight="1" x14ac:dyDescent="0.25">
      <c r="A86" s="22" t="s">
        <v>155</v>
      </c>
      <c r="B86" s="23" t="s">
        <v>156</v>
      </c>
      <c r="C86" s="22" t="s">
        <v>49</v>
      </c>
      <c r="D86" s="24">
        <v>6.37</v>
      </c>
      <c r="E86" s="24">
        <v>535.21740199999999</v>
      </c>
      <c r="F86" s="24">
        <v>661.69</v>
      </c>
      <c r="G86" s="24">
        <v>4214.97</v>
      </c>
      <c r="H86" s="24"/>
      <c r="I86" s="25"/>
      <c r="J86" s="26"/>
      <c r="K86" s="25"/>
      <c r="L86" s="25">
        <f t="shared" si="14"/>
        <v>0</v>
      </c>
      <c r="M86" s="27">
        <f t="shared" si="15"/>
        <v>0</v>
      </c>
    </row>
    <row r="87" spans="1:13" ht="26.1" hidden="1" customHeight="1" x14ac:dyDescent="0.25">
      <c r="A87" s="22" t="s">
        <v>157</v>
      </c>
      <c r="B87" s="23" t="s">
        <v>158</v>
      </c>
      <c r="C87" s="22" t="s">
        <v>13</v>
      </c>
      <c r="D87" s="24">
        <v>127.35</v>
      </c>
      <c r="E87" s="24">
        <v>81.119321999999997</v>
      </c>
      <c r="F87" s="24">
        <v>100.29</v>
      </c>
      <c r="G87" s="24">
        <v>12771.93</v>
      </c>
      <c r="H87" s="24"/>
      <c r="I87" s="25"/>
      <c r="J87" s="26"/>
      <c r="K87" s="25"/>
      <c r="L87" s="25">
        <f t="shared" si="14"/>
        <v>0</v>
      </c>
      <c r="M87" s="27">
        <f t="shared" si="15"/>
        <v>0</v>
      </c>
    </row>
    <row r="88" spans="1:13" ht="26.1" hidden="1" customHeight="1" x14ac:dyDescent="0.25">
      <c r="A88" s="22" t="s">
        <v>159</v>
      </c>
      <c r="B88" s="23" t="s">
        <v>160</v>
      </c>
      <c r="C88" s="22" t="s">
        <v>161</v>
      </c>
      <c r="D88" s="24">
        <v>1</v>
      </c>
      <c r="E88" s="24">
        <v>1308.7136109999999</v>
      </c>
      <c r="F88" s="24">
        <v>1617.96</v>
      </c>
      <c r="G88" s="24">
        <v>1617.96</v>
      </c>
      <c r="H88" s="24"/>
      <c r="I88" s="25"/>
      <c r="J88" s="26"/>
      <c r="K88" s="25"/>
      <c r="L88" s="25">
        <f t="shared" si="14"/>
        <v>0</v>
      </c>
      <c r="M88" s="27">
        <f t="shared" si="15"/>
        <v>0</v>
      </c>
    </row>
    <row r="89" spans="1:13" ht="39" hidden="1" customHeight="1" x14ac:dyDescent="0.25">
      <c r="A89" s="22" t="s">
        <v>162</v>
      </c>
      <c r="B89" s="23" t="s">
        <v>163</v>
      </c>
      <c r="C89" s="22" t="s">
        <v>13</v>
      </c>
      <c r="D89" s="24">
        <v>474.6</v>
      </c>
      <c r="E89" s="24">
        <v>108.44536099999999</v>
      </c>
      <c r="F89" s="24">
        <v>134.07</v>
      </c>
      <c r="G89" s="24">
        <v>63629.62</v>
      </c>
      <c r="H89" s="24"/>
      <c r="I89" s="25"/>
      <c r="J89" s="26"/>
      <c r="K89" s="25"/>
      <c r="L89" s="25">
        <f t="shared" si="14"/>
        <v>0</v>
      </c>
      <c r="M89" s="27">
        <f t="shared" si="15"/>
        <v>0</v>
      </c>
    </row>
    <row r="90" spans="1:13" ht="39" hidden="1" customHeight="1" x14ac:dyDescent="0.25">
      <c r="A90" s="22" t="s">
        <v>164</v>
      </c>
      <c r="B90" s="23" t="s">
        <v>165</v>
      </c>
      <c r="C90" s="22" t="s">
        <v>13</v>
      </c>
      <c r="D90" s="24">
        <v>474.6</v>
      </c>
      <c r="E90" s="24">
        <v>39.880803999999998</v>
      </c>
      <c r="F90" s="24">
        <v>49.3</v>
      </c>
      <c r="G90" s="24">
        <v>23397.78</v>
      </c>
      <c r="H90" s="24"/>
      <c r="I90" s="25"/>
      <c r="J90" s="26"/>
      <c r="K90" s="25"/>
      <c r="L90" s="25">
        <f t="shared" si="14"/>
        <v>0</v>
      </c>
      <c r="M90" s="27">
        <f t="shared" si="15"/>
        <v>0</v>
      </c>
    </row>
    <row r="91" spans="1:13" ht="24" hidden="1" customHeight="1" x14ac:dyDescent="0.25">
      <c r="A91" s="28" t="s">
        <v>166</v>
      </c>
      <c r="B91" s="29" t="s">
        <v>167</v>
      </c>
      <c r="C91" s="28"/>
      <c r="D91" s="30">
        <v>1</v>
      </c>
      <c r="E91" s="30" t="s">
        <v>3</v>
      </c>
      <c r="F91" s="30">
        <v>72392.030000000013</v>
      </c>
      <c r="G91" s="30">
        <v>72392.030000000013</v>
      </c>
      <c r="H91" s="30"/>
      <c r="I91" s="25"/>
      <c r="J91" s="37"/>
      <c r="K91" s="25"/>
      <c r="L91" s="25">
        <f t="shared" si="14"/>
        <v>0</v>
      </c>
      <c r="M91" s="27">
        <f t="shared" si="15"/>
        <v>0</v>
      </c>
    </row>
    <row r="92" spans="1:13" ht="26.1" hidden="1" customHeight="1" x14ac:dyDescent="0.25">
      <c r="A92" s="22" t="s">
        <v>168</v>
      </c>
      <c r="B92" s="23" t="s">
        <v>169</v>
      </c>
      <c r="C92" s="22" t="s">
        <v>26</v>
      </c>
      <c r="D92" s="24">
        <v>2.5299999999999998</v>
      </c>
      <c r="E92" s="24">
        <v>4.130395</v>
      </c>
      <c r="F92" s="24">
        <v>5.1100000000000003</v>
      </c>
      <c r="G92" s="24">
        <v>12.93</v>
      </c>
      <c r="H92" s="24"/>
      <c r="I92" s="25"/>
      <c r="J92" s="26"/>
      <c r="K92" s="25"/>
      <c r="L92" s="25">
        <f t="shared" si="14"/>
        <v>0</v>
      </c>
      <c r="M92" s="27">
        <f t="shared" si="15"/>
        <v>0</v>
      </c>
    </row>
    <row r="93" spans="1:13" ht="26.1" hidden="1" customHeight="1" x14ac:dyDescent="0.25">
      <c r="A93" s="22" t="s">
        <v>170</v>
      </c>
      <c r="B93" s="23" t="s">
        <v>171</v>
      </c>
      <c r="C93" s="22" t="s">
        <v>26</v>
      </c>
      <c r="D93" s="24">
        <v>166.93</v>
      </c>
      <c r="E93" s="24">
        <v>14.002447999999999</v>
      </c>
      <c r="F93" s="24">
        <v>17.309999999999999</v>
      </c>
      <c r="G93" s="24">
        <v>2889.56</v>
      </c>
      <c r="H93" s="24"/>
      <c r="I93" s="25"/>
      <c r="J93" s="26"/>
      <c r="K93" s="25"/>
      <c r="L93" s="25">
        <f t="shared" si="14"/>
        <v>0</v>
      </c>
      <c r="M93" s="27">
        <f t="shared" si="15"/>
        <v>0</v>
      </c>
    </row>
    <row r="94" spans="1:13" ht="26.1" hidden="1" customHeight="1" x14ac:dyDescent="0.25">
      <c r="A94" s="22" t="s">
        <v>172</v>
      </c>
      <c r="B94" s="23" t="s">
        <v>173</v>
      </c>
      <c r="C94" s="22" t="s">
        <v>26</v>
      </c>
      <c r="D94" s="24">
        <v>60.83</v>
      </c>
      <c r="E94" s="24">
        <v>36.584666999999996</v>
      </c>
      <c r="F94" s="24">
        <v>45.23</v>
      </c>
      <c r="G94" s="24">
        <v>2751.34</v>
      </c>
      <c r="H94" s="24"/>
      <c r="I94" s="25"/>
      <c r="J94" s="26"/>
      <c r="K94" s="25"/>
      <c r="L94" s="25">
        <f t="shared" si="14"/>
        <v>0</v>
      </c>
      <c r="M94" s="27">
        <f t="shared" si="15"/>
        <v>0</v>
      </c>
    </row>
    <row r="95" spans="1:13" ht="26.1" hidden="1" customHeight="1" x14ac:dyDescent="0.25">
      <c r="A95" s="22" t="s">
        <v>174</v>
      </c>
      <c r="B95" s="23" t="s">
        <v>175</v>
      </c>
      <c r="C95" s="22" t="s">
        <v>6</v>
      </c>
      <c r="D95" s="24">
        <v>1</v>
      </c>
      <c r="E95" s="24">
        <v>5.3736030000000001</v>
      </c>
      <c r="F95" s="24">
        <v>6.64</v>
      </c>
      <c r="G95" s="24">
        <v>6.64</v>
      </c>
      <c r="H95" s="24"/>
      <c r="I95" s="25"/>
      <c r="J95" s="26"/>
      <c r="K95" s="25"/>
      <c r="L95" s="25">
        <f t="shared" si="14"/>
        <v>0</v>
      </c>
      <c r="M95" s="27">
        <f t="shared" si="15"/>
        <v>0</v>
      </c>
    </row>
    <row r="96" spans="1:13" ht="39" hidden="1" customHeight="1" x14ac:dyDescent="0.25">
      <c r="A96" s="22" t="s">
        <v>176</v>
      </c>
      <c r="B96" s="23" t="s">
        <v>177</v>
      </c>
      <c r="C96" s="22" t="s">
        <v>6</v>
      </c>
      <c r="D96" s="24">
        <v>20</v>
      </c>
      <c r="E96" s="24">
        <v>21.396263999999999</v>
      </c>
      <c r="F96" s="24">
        <v>26.45</v>
      </c>
      <c r="G96" s="24">
        <v>529</v>
      </c>
      <c r="H96" s="24"/>
      <c r="I96" s="25"/>
      <c r="J96" s="26"/>
      <c r="K96" s="25"/>
      <c r="L96" s="25">
        <f t="shared" si="14"/>
        <v>0</v>
      </c>
      <c r="M96" s="27">
        <f t="shared" si="15"/>
        <v>0</v>
      </c>
    </row>
    <row r="97" spans="1:13" ht="26.1" hidden="1" customHeight="1" x14ac:dyDescent="0.25">
      <c r="A97" s="22" t="s">
        <v>178</v>
      </c>
      <c r="B97" s="23" t="s">
        <v>179</v>
      </c>
      <c r="C97" s="22" t="s">
        <v>6</v>
      </c>
      <c r="D97" s="24">
        <v>11</v>
      </c>
      <c r="E97" s="24">
        <v>59.314107999999997</v>
      </c>
      <c r="F97" s="24">
        <v>73.33</v>
      </c>
      <c r="G97" s="24">
        <v>806.63</v>
      </c>
      <c r="H97" s="24"/>
      <c r="I97" s="25"/>
      <c r="J97" s="26"/>
      <c r="K97" s="25"/>
      <c r="L97" s="25">
        <f t="shared" si="14"/>
        <v>0</v>
      </c>
      <c r="M97" s="27">
        <f t="shared" si="15"/>
        <v>0</v>
      </c>
    </row>
    <row r="98" spans="1:13" ht="39" hidden="1" customHeight="1" x14ac:dyDescent="0.25">
      <c r="A98" s="22" t="s">
        <v>180</v>
      </c>
      <c r="B98" s="23" t="s">
        <v>181</v>
      </c>
      <c r="C98" s="22" t="s">
        <v>6</v>
      </c>
      <c r="D98" s="24">
        <v>1</v>
      </c>
      <c r="E98" s="24">
        <v>44.968141999999993</v>
      </c>
      <c r="F98" s="24">
        <v>55.59</v>
      </c>
      <c r="G98" s="24">
        <v>55.59</v>
      </c>
      <c r="H98" s="24"/>
      <c r="I98" s="25"/>
      <c r="J98" s="26"/>
      <c r="K98" s="25"/>
      <c r="L98" s="25">
        <f t="shared" si="14"/>
        <v>0</v>
      </c>
      <c r="M98" s="27">
        <f t="shared" si="15"/>
        <v>0</v>
      </c>
    </row>
    <row r="99" spans="1:13" ht="39" hidden="1" customHeight="1" x14ac:dyDescent="0.25">
      <c r="A99" s="22" t="s">
        <v>182</v>
      </c>
      <c r="B99" s="23" t="s">
        <v>183</v>
      </c>
      <c r="C99" s="22" t="s">
        <v>6</v>
      </c>
      <c r="D99" s="24">
        <v>4</v>
      </c>
      <c r="E99" s="24">
        <v>77.381518999999997</v>
      </c>
      <c r="F99" s="24">
        <v>95.67</v>
      </c>
      <c r="G99" s="24">
        <v>382.68</v>
      </c>
      <c r="H99" s="24"/>
      <c r="I99" s="25"/>
      <c r="J99" s="26"/>
      <c r="K99" s="25"/>
      <c r="L99" s="25">
        <f t="shared" si="14"/>
        <v>0</v>
      </c>
      <c r="M99" s="27">
        <f t="shared" si="15"/>
        <v>0</v>
      </c>
    </row>
    <row r="100" spans="1:13" ht="39" hidden="1" customHeight="1" x14ac:dyDescent="0.25">
      <c r="A100" s="22" t="s">
        <v>184</v>
      </c>
      <c r="B100" s="23" t="s">
        <v>185</v>
      </c>
      <c r="C100" s="22" t="s">
        <v>6</v>
      </c>
      <c r="D100" s="24">
        <v>21</v>
      </c>
      <c r="E100" s="24">
        <v>10.272824</v>
      </c>
      <c r="F100" s="24">
        <v>12.7</v>
      </c>
      <c r="G100" s="24">
        <v>266.7</v>
      </c>
      <c r="H100" s="24"/>
      <c r="I100" s="25"/>
      <c r="J100" s="26"/>
      <c r="K100" s="25"/>
      <c r="L100" s="25">
        <f t="shared" si="14"/>
        <v>0</v>
      </c>
      <c r="M100" s="27">
        <f t="shared" si="15"/>
        <v>0</v>
      </c>
    </row>
    <row r="101" spans="1:13" ht="39" hidden="1" customHeight="1" x14ac:dyDescent="0.25">
      <c r="A101" s="22" t="s">
        <v>186</v>
      </c>
      <c r="B101" s="23" t="s">
        <v>187</v>
      </c>
      <c r="C101" s="22" t="s">
        <v>6</v>
      </c>
      <c r="D101" s="24">
        <v>2</v>
      </c>
      <c r="E101" s="24">
        <v>6.8131069999999996</v>
      </c>
      <c r="F101" s="24">
        <v>8.42</v>
      </c>
      <c r="G101" s="24">
        <v>16.84</v>
      </c>
      <c r="H101" s="24"/>
      <c r="I101" s="25"/>
      <c r="J101" s="26"/>
      <c r="K101" s="25"/>
      <c r="L101" s="25">
        <f t="shared" si="14"/>
        <v>0</v>
      </c>
      <c r="M101" s="27">
        <f t="shared" si="15"/>
        <v>0</v>
      </c>
    </row>
    <row r="102" spans="1:13" ht="39" hidden="1" customHeight="1" x14ac:dyDescent="0.25">
      <c r="A102" s="22" t="s">
        <v>188</v>
      </c>
      <c r="B102" s="23" t="s">
        <v>189</v>
      </c>
      <c r="C102" s="22" t="s">
        <v>6</v>
      </c>
      <c r="D102" s="24">
        <v>2</v>
      </c>
      <c r="E102" s="24">
        <v>9.6021459999999994</v>
      </c>
      <c r="F102" s="24">
        <v>11.87</v>
      </c>
      <c r="G102" s="24">
        <v>23.74</v>
      </c>
      <c r="H102" s="24"/>
      <c r="I102" s="25"/>
      <c r="J102" s="26"/>
      <c r="K102" s="25"/>
      <c r="L102" s="25">
        <f t="shared" si="14"/>
        <v>0</v>
      </c>
      <c r="M102" s="27">
        <f t="shared" si="15"/>
        <v>0</v>
      </c>
    </row>
    <row r="103" spans="1:13" ht="39" hidden="1" customHeight="1" x14ac:dyDescent="0.25">
      <c r="A103" s="22" t="s">
        <v>190</v>
      </c>
      <c r="B103" s="23" t="s">
        <v>191</v>
      </c>
      <c r="C103" s="22" t="s">
        <v>6</v>
      </c>
      <c r="D103" s="24">
        <v>1</v>
      </c>
      <c r="E103" s="24">
        <v>16.014481999999997</v>
      </c>
      <c r="F103" s="24">
        <v>19.8</v>
      </c>
      <c r="G103" s="24">
        <v>19.8</v>
      </c>
      <c r="H103" s="24"/>
      <c r="I103" s="25"/>
      <c r="J103" s="26"/>
      <c r="K103" s="25"/>
      <c r="L103" s="25">
        <f t="shared" si="14"/>
        <v>0</v>
      </c>
      <c r="M103" s="27">
        <f t="shared" si="15"/>
        <v>0</v>
      </c>
    </row>
    <row r="104" spans="1:13" ht="39" hidden="1" customHeight="1" x14ac:dyDescent="0.25">
      <c r="A104" s="22" t="s">
        <v>192</v>
      </c>
      <c r="B104" s="23" t="s">
        <v>193</v>
      </c>
      <c r="C104" s="22" t="s">
        <v>6</v>
      </c>
      <c r="D104" s="24">
        <v>3</v>
      </c>
      <c r="E104" s="24">
        <v>51.372298999999998</v>
      </c>
      <c r="F104" s="24">
        <v>63.51</v>
      </c>
      <c r="G104" s="24">
        <v>190.53</v>
      </c>
      <c r="H104" s="24"/>
      <c r="I104" s="25"/>
      <c r="J104" s="26"/>
      <c r="K104" s="25"/>
      <c r="L104" s="25">
        <f t="shared" si="14"/>
        <v>0</v>
      </c>
      <c r="M104" s="27">
        <f t="shared" si="15"/>
        <v>0</v>
      </c>
    </row>
    <row r="105" spans="1:13" ht="39" hidden="1" customHeight="1" x14ac:dyDescent="0.25">
      <c r="A105" s="22" t="s">
        <v>194</v>
      </c>
      <c r="B105" s="23" t="s">
        <v>195</v>
      </c>
      <c r="C105" s="22" t="s">
        <v>6</v>
      </c>
      <c r="D105" s="24">
        <v>6</v>
      </c>
      <c r="E105" s="24">
        <v>20.390246999999999</v>
      </c>
      <c r="F105" s="24">
        <v>25.21</v>
      </c>
      <c r="G105" s="24">
        <v>151.26</v>
      </c>
      <c r="H105" s="24"/>
      <c r="I105" s="25"/>
      <c r="J105" s="26"/>
      <c r="K105" s="25"/>
      <c r="L105" s="25">
        <f t="shared" si="14"/>
        <v>0</v>
      </c>
      <c r="M105" s="27">
        <f t="shared" si="15"/>
        <v>0</v>
      </c>
    </row>
    <row r="106" spans="1:13" ht="51.95" hidden="1" customHeight="1" x14ac:dyDescent="0.25">
      <c r="A106" s="22" t="s">
        <v>196</v>
      </c>
      <c r="B106" s="23" t="s">
        <v>197</v>
      </c>
      <c r="C106" s="22" t="s">
        <v>6</v>
      </c>
      <c r="D106" s="24">
        <v>8</v>
      </c>
      <c r="E106" s="24">
        <v>22.197806</v>
      </c>
      <c r="F106" s="24">
        <v>27.44</v>
      </c>
      <c r="G106" s="24">
        <v>219.52</v>
      </c>
      <c r="H106" s="24"/>
      <c r="I106" s="25"/>
      <c r="J106" s="26"/>
      <c r="K106" s="25"/>
      <c r="L106" s="25">
        <f t="shared" si="14"/>
        <v>0</v>
      </c>
      <c r="M106" s="27">
        <f t="shared" si="15"/>
        <v>0</v>
      </c>
    </row>
    <row r="107" spans="1:13" ht="51.95" hidden="1" customHeight="1" x14ac:dyDescent="0.25">
      <c r="A107" s="22" t="s">
        <v>198</v>
      </c>
      <c r="B107" s="23" t="s">
        <v>199</v>
      </c>
      <c r="C107" s="22" t="s">
        <v>6</v>
      </c>
      <c r="D107" s="24">
        <v>12</v>
      </c>
      <c r="E107" s="24">
        <v>7.4919639999999994</v>
      </c>
      <c r="F107" s="24">
        <v>9.26</v>
      </c>
      <c r="G107" s="24">
        <v>111.12</v>
      </c>
      <c r="H107" s="24"/>
      <c r="I107" s="25"/>
      <c r="J107" s="26"/>
      <c r="K107" s="25"/>
      <c r="L107" s="25">
        <f t="shared" si="14"/>
        <v>0</v>
      </c>
      <c r="M107" s="27">
        <f t="shared" si="15"/>
        <v>0</v>
      </c>
    </row>
    <row r="108" spans="1:13" ht="26.1" hidden="1" customHeight="1" x14ac:dyDescent="0.25">
      <c r="A108" s="22" t="s">
        <v>200</v>
      </c>
      <c r="B108" s="23" t="s">
        <v>201</v>
      </c>
      <c r="C108" s="22" t="s">
        <v>6</v>
      </c>
      <c r="D108" s="24">
        <v>6</v>
      </c>
      <c r="E108" s="24">
        <v>91.204029000000006</v>
      </c>
      <c r="F108" s="24">
        <v>112.76</v>
      </c>
      <c r="G108" s="24">
        <v>676.56</v>
      </c>
      <c r="H108" s="24"/>
      <c r="I108" s="25"/>
      <c r="J108" s="26"/>
      <c r="K108" s="25"/>
      <c r="L108" s="25">
        <f t="shared" si="14"/>
        <v>0</v>
      </c>
      <c r="M108" s="27">
        <f t="shared" si="15"/>
        <v>0</v>
      </c>
    </row>
    <row r="109" spans="1:13" ht="26.1" hidden="1" customHeight="1" x14ac:dyDescent="0.25">
      <c r="A109" s="22" t="s">
        <v>202</v>
      </c>
      <c r="B109" s="23" t="s">
        <v>203</v>
      </c>
      <c r="C109" s="22" t="s">
        <v>6</v>
      </c>
      <c r="D109" s="24">
        <v>4</v>
      </c>
      <c r="E109" s="24">
        <v>252.15857</v>
      </c>
      <c r="F109" s="24">
        <v>311.74</v>
      </c>
      <c r="G109" s="24">
        <v>1246.96</v>
      </c>
      <c r="H109" s="24"/>
      <c r="I109" s="25"/>
      <c r="J109" s="26"/>
      <c r="K109" s="25"/>
      <c r="L109" s="25">
        <f t="shared" si="14"/>
        <v>0</v>
      </c>
      <c r="M109" s="27">
        <f t="shared" si="15"/>
        <v>0</v>
      </c>
    </row>
    <row r="110" spans="1:13" ht="26.1" hidden="1" customHeight="1" x14ac:dyDescent="0.25">
      <c r="A110" s="22" t="s">
        <v>204</v>
      </c>
      <c r="B110" s="23" t="s">
        <v>205</v>
      </c>
      <c r="C110" s="22" t="s">
        <v>19</v>
      </c>
      <c r="D110" s="24">
        <v>12</v>
      </c>
      <c r="E110" s="24">
        <v>170.67119299999999</v>
      </c>
      <c r="F110" s="24">
        <v>211</v>
      </c>
      <c r="G110" s="24">
        <v>2532</v>
      </c>
      <c r="H110" s="24"/>
      <c r="I110" s="25"/>
      <c r="J110" s="26"/>
      <c r="K110" s="25"/>
      <c r="L110" s="25">
        <f t="shared" si="14"/>
        <v>0</v>
      </c>
      <c r="M110" s="27">
        <f t="shared" si="15"/>
        <v>0</v>
      </c>
    </row>
    <row r="111" spans="1:13" ht="26.1" hidden="1" customHeight="1" x14ac:dyDescent="0.25">
      <c r="A111" s="22" t="s">
        <v>206</v>
      </c>
      <c r="B111" s="23" t="s">
        <v>207</v>
      </c>
      <c r="C111" s="22" t="s">
        <v>19</v>
      </c>
      <c r="D111" s="24">
        <v>4</v>
      </c>
      <c r="E111" s="24">
        <v>368.087716</v>
      </c>
      <c r="F111" s="24">
        <v>455.07</v>
      </c>
      <c r="G111" s="24">
        <v>1820.28</v>
      </c>
      <c r="H111" s="24"/>
      <c r="I111" s="25"/>
      <c r="J111" s="26"/>
      <c r="K111" s="25"/>
      <c r="L111" s="25">
        <f t="shared" si="14"/>
        <v>0</v>
      </c>
      <c r="M111" s="27">
        <f t="shared" si="15"/>
        <v>0</v>
      </c>
    </row>
    <row r="112" spans="1:13" ht="26.1" hidden="1" customHeight="1" x14ac:dyDescent="0.25">
      <c r="A112" s="22" t="s">
        <v>208</v>
      </c>
      <c r="B112" s="23" t="s">
        <v>209</v>
      </c>
      <c r="C112" s="22" t="s">
        <v>19</v>
      </c>
      <c r="D112" s="24">
        <v>4</v>
      </c>
      <c r="E112" s="24">
        <v>153.91242199999999</v>
      </c>
      <c r="F112" s="24">
        <v>190.28</v>
      </c>
      <c r="G112" s="24">
        <v>761.12</v>
      </c>
      <c r="H112" s="24"/>
      <c r="I112" s="25"/>
      <c r="J112" s="26"/>
      <c r="K112" s="25"/>
      <c r="L112" s="25">
        <f t="shared" si="14"/>
        <v>0</v>
      </c>
      <c r="M112" s="27">
        <f t="shared" si="15"/>
        <v>0</v>
      </c>
    </row>
    <row r="113" spans="1:13" ht="26.1" hidden="1" customHeight="1" x14ac:dyDescent="0.25">
      <c r="A113" s="22" t="s">
        <v>210</v>
      </c>
      <c r="B113" s="23" t="s">
        <v>211</v>
      </c>
      <c r="C113" s="22" t="s">
        <v>19</v>
      </c>
      <c r="D113" s="24">
        <v>8</v>
      </c>
      <c r="E113" s="24">
        <v>156.06349900000001</v>
      </c>
      <c r="F113" s="24">
        <v>192.94</v>
      </c>
      <c r="G113" s="24">
        <v>1543.52</v>
      </c>
      <c r="H113" s="24"/>
      <c r="I113" s="25"/>
      <c r="J113" s="26"/>
      <c r="K113" s="25"/>
      <c r="L113" s="25">
        <f t="shared" si="14"/>
        <v>0</v>
      </c>
      <c r="M113" s="27">
        <f t="shared" si="15"/>
        <v>0</v>
      </c>
    </row>
    <row r="114" spans="1:13" ht="26.1" hidden="1" customHeight="1" x14ac:dyDescent="0.25">
      <c r="A114" s="22" t="s">
        <v>212</v>
      </c>
      <c r="B114" s="23" t="s">
        <v>213</v>
      </c>
      <c r="C114" s="22" t="s">
        <v>19</v>
      </c>
      <c r="D114" s="24">
        <v>1</v>
      </c>
      <c r="E114" s="24">
        <v>1113.3909119999998</v>
      </c>
      <c r="F114" s="24">
        <v>1376.49</v>
      </c>
      <c r="G114" s="24">
        <v>1376.49</v>
      </c>
      <c r="H114" s="24"/>
      <c r="I114" s="25"/>
      <c r="J114" s="26"/>
      <c r="K114" s="25"/>
      <c r="L114" s="25">
        <f t="shared" si="14"/>
        <v>0</v>
      </c>
      <c r="M114" s="27">
        <f t="shared" si="15"/>
        <v>0</v>
      </c>
    </row>
    <row r="115" spans="1:13" ht="39" hidden="1" customHeight="1" x14ac:dyDescent="0.25">
      <c r="A115" s="22" t="s">
        <v>214</v>
      </c>
      <c r="B115" s="23" t="s">
        <v>215</v>
      </c>
      <c r="C115" s="22" t="s">
        <v>6</v>
      </c>
      <c r="D115" s="24">
        <v>2</v>
      </c>
      <c r="E115" s="24">
        <v>21065.153542999997</v>
      </c>
      <c r="F115" s="24">
        <v>26042.85</v>
      </c>
      <c r="G115" s="24">
        <v>52085.7</v>
      </c>
      <c r="H115" s="24"/>
      <c r="I115" s="25"/>
      <c r="J115" s="26"/>
      <c r="K115" s="25"/>
      <c r="L115" s="25">
        <f t="shared" si="14"/>
        <v>0</v>
      </c>
      <c r="M115" s="27">
        <f t="shared" si="15"/>
        <v>0</v>
      </c>
    </row>
    <row r="116" spans="1:13" ht="39" hidden="1" customHeight="1" x14ac:dyDescent="0.25">
      <c r="A116" s="22" t="s">
        <v>216</v>
      </c>
      <c r="B116" s="23" t="s">
        <v>217</v>
      </c>
      <c r="C116" s="22" t="s">
        <v>6</v>
      </c>
      <c r="D116" s="24">
        <v>1</v>
      </c>
      <c r="E116" s="24">
        <v>1180.957631</v>
      </c>
      <c r="F116" s="24">
        <v>1460.02</v>
      </c>
      <c r="G116" s="24">
        <v>1460.02</v>
      </c>
      <c r="H116" s="24"/>
      <c r="I116" s="25"/>
      <c r="J116" s="26"/>
      <c r="K116" s="25"/>
      <c r="L116" s="25">
        <f t="shared" si="14"/>
        <v>0</v>
      </c>
      <c r="M116" s="27">
        <f t="shared" si="15"/>
        <v>0</v>
      </c>
    </row>
    <row r="117" spans="1:13" ht="39" hidden="1" customHeight="1" x14ac:dyDescent="0.25">
      <c r="A117" s="22" t="s">
        <v>218</v>
      </c>
      <c r="B117" s="23" t="s">
        <v>219</v>
      </c>
      <c r="C117" s="22" t="s">
        <v>19</v>
      </c>
      <c r="D117" s="24">
        <v>2</v>
      </c>
      <c r="E117" s="24">
        <v>184.21561699999998</v>
      </c>
      <c r="F117" s="24">
        <v>227.75</v>
      </c>
      <c r="G117" s="24">
        <v>455.5</v>
      </c>
      <c r="H117" s="24"/>
      <c r="I117" s="25"/>
      <c r="J117" s="26"/>
      <c r="K117" s="25"/>
      <c r="L117" s="25">
        <f t="shared" si="14"/>
        <v>0</v>
      </c>
      <c r="M117" s="27">
        <f t="shared" si="15"/>
        <v>0</v>
      </c>
    </row>
    <row r="118" spans="1:13" ht="24" hidden="1" customHeight="1" x14ac:dyDescent="0.25">
      <c r="A118" s="28" t="s">
        <v>220</v>
      </c>
      <c r="B118" s="29" t="s">
        <v>221</v>
      </c>
      <c r="C118" s="28"/>
      <c r="D118" s="30">
        <v>1</v>
      </c>
      <c r="E118" s="30" t="s">
        <v>3</v>
      </c>
      <c r="F118" s="30">
        <v>405663.28999999992</v>
      </c>
      <c r="G118" s="30">
        <v>405663.28999999992</v>
      </c>
      <c r="H118" s="30"/>
      <c r="I118" s="25"/>
      <c r="J118" s="37"/>
      <c r="K118" s="25"/>
      <c r="L118" s="25">
        <f t="shared" si="14"/>
        <v>0</v>
      </c>
      <c r="M118" s="27">
        <f t="shared" si="15"/>
        <v>0</v>
      </c>
    </row>
    <row r="119" spans="1:13" ht="24" hidden="1" customHeight="1" x14ac:dyDescent="0.25">
      <c r="A119" s="28" t="s">
        <v>222</v>
      </c>
      <c r="B119" s="29" t="s">
        <v>44</v>
      </c>
      <c r="C119" s="28"/>
      <c r="D119" s="30">
        <v>1</v>
      </c>
      <c r="E119" s="30" t="s">
        <v>3</v>
      </c>
      <c r="F119" s="30">
        <v>57216.37</v>
      </c>
      <c r="G119" s="30">
        <v>57216.37</v>
      </c>
      <c r="H119" s="30"/>
      <c r="I119" s="25"/>
      <c r="J119" s="37"/>
      <c r="K119" s="25"/>
      <c r="L119" s="25">
        <f t="shared" si="14"/>
        <v>0</v>
      </c>
      <c r="M119" s="27">
        <f t="shared" si="15"/>
        <v>0</v>
      </c>
    </row>
    <row r="120" spans="1:13" ht="24" hidden="1" customHeight="1" x14ac:dyDescent="0.25">
      <c r="A120" s="28" t="s">
        <v>223</v>
      </c>
      <c r="B120" s="29" t="s">
        <v>46</v>
      </c>
      <c r="C120" s="28"/>
      <c r="D120" s="30">
        <v>1</v>
      </c>
      <c r="E120" s="30" t="s">
        <v>3</v>
      </c>
      <c r="F120" s="30">
        <v>52503.100000000006</v>
      </c>
      <c r="G120" s="30">
        <v>52503.100000000006</v>
      </c>
      <c r="H120" s="30"/>
      <c r="I120" s="25"/>
      <c r="J120" s="37"/>
      <c r="K120" s="25"/>
      <c r="L120" s="25">
        <f t="shared" si="14"/>
        <v>0</v>
      </c>
      <c r="M120" s="27">
        <f t="shared" si="15"/>
        <v>0</v>
      </c>
    </row>
    <row r="121" spans="1:13" ht="39" hidden="1" customHeight="1" x14ac:dyDescent="0.25">
      <c r="A121" s="22" t="s">
        <v>224</v>
      </c>
      <c r="B121" s="23" t="s">
        <v>225</v>
      </c>
      <c r="C121" s="22" t="s">
        <v>49</v>
      </c>
      <c r="D121" s="24">
        <v>5.91</v>
      </c>
      <c r="E121" s="24">
        <v>154.64035299999998</v>
      </c>
      <c r="F121" s="24">
        <v>191.18</v>
      </c>
      <c r="G121" s="24">
        <v>1129.8699999999999</v>
      </c>
      <c r="H121" s="24"/>
      <c r="I121" s="25"/>
      <c r="J121" s="26"/>
      <c r="K121" s="25"/>
      <c r="L121" s="25">
        <f t="shared" si="14"/>
        <v>0</v>
      </c>
      <c r="M121" s="27">
        <f t="shared" si="15"/>
        <v>0</v>
      </c>
    </row>
    <row r="122" spans="1:13" ht="39" hidden="1" customHeight="1" x14ac:dyDescent="0.25">
      <c r="A122" s="22" t="s">
        <v>226</v>
      </c>
      <c r="B122" s="23" t="s">
        <v>227</v>
      </c>
      <c r="C122" s="22" t="s">
        <v>49</v>
      </c>
      <c r="D122" s="24">
        <v>499.24</v>
      </c>
      <c r="E122" s="24">
        <v>68.908074999999997</v>
      </c>
      <c r="F122" s="24">
        <v>85.19</v>
      </c>
      <c r="G122" s="24">
        <v>42530.26</v>
      </c>
      <c r="H122" s="24"/>
      <c r="I122" s="25"/>
      <c r="J122" s="26"/>
      <c r="K122" s="25"/>
      <c r="L122" s="25">
        <f t="shared" si="14"/>
        <v>0</v>
      </c>
      <c r="M122" s="27">
        <f t="shared" si="15"/>
        <v>0</v>
      </c>
    </row>
    <row r="123" spans="1:13" ht="24" hidden="1" customHeight="1" x14ac:dyDescent="0.25">
      <c r="A123" s="22" t="s">
        <v>228</v>
      </c>
      <c r="B123" s="23" t="s">
        <v>229</v>
      </c>
      <c r="C123" s="22" t="s">
        <v>49</v>
      </c>
      <c r="D123" s="24">
        <v>23.29</v>
      </c>
      <c r="E123" s="24">
        <v>65.252061999999995</v>
      </c>
      <c r="F123" s="24">
        <v>80.67</v>
      </c>
      <c r="G123" s="24">
        <v>1878.8</v>
      </c>
      <c r="H123" s="24"/>
      <c r="I123" s="25"/>
      <c r="J123" s="26"/>
      <c r="K123" s="25"/>
      <c r="L123" s="25">
        <f t="shared" si="14"/>
        <v>0</v>
      </c>
      <c r="M123" s="27">
        <f t="shared" si="15"/>
        <v>0</v>
      </c>
    </row>
    <row r="124" spans="1:13" ht="26.1" hidden="1" customHeight="1" x14ac:dyDescent="0.25">
      <c r="A124" s="22" t="s">
        <v>230</v>
      </c>
      <c r="B124" s="23" t="s">
        <v>88</v>
      </c>
      <c r="C124" s="22" t="s">
        <v>49</v>
      </c>
      <c r="D124" s="24">
        <v>288.85000000000002</v>
      </c>
      <c r="E124" s="24">
        <v>19.498735999999997</v>
      </c>
      <c r="F124" s="24">
        <v>24.11</v>
      </c>
      <c r="G124" s="24">
        <v>6964.17</v>
      </c>
      <c r="H124" s="24"/>
      <c r="I124" s="25"/>
      <c r="J124" s="26"/>
      <c r="K124" s="25"/>
      <c r="L124" s="25">
        <f t="shared" si="14"/>
        <v>0</v>
      </c>
      <c r="M124" s="27">
        <f t="shared" si="15"/>
        <v>0</v>
      </c>
    </row>
    <row r="125" spans="1:13" ht="24" hidden="1" customHeight="1" x14ac:dyDescent="0.25">
      <c r="A125" s="28" t="s">
        <v>231</v>
      </c>
      <c r="B125" s="29" t="s">
        <v>90</v>
      </c>
      <c r="C125" s="28"/>
      <c r="D125" s="30">
        <v>1</v>
      </c>
      <c r="E125" s="30" t="s">
        <v>3</v>
      </c>
      <c r="F125" s="30">
        <v>4713.2699999999995</v>
      </c>
      <c r="G125" s="30">
        <v>4713.2699999999995</v>
      </c>
      <c r="H125" s="30"/>
      <c r="I125" s="25"/>
      <c r="J125" s="37"/>
      <c r="K125" s="25"/>
      <c r="L125" s="25">
        <f t="shared" si="14"/>
        <v>0</v>
      </c>
      <c r="M125" s="27">
        <f t="shared" si="15"/>
        <v>0</v>
      </c>
    </row>
    <row r="126" spans="1:13" ht="39" hidden="1" customHeight="1" x14ac:dyDescent="0.25">
      <c r="A126" s="22" t="s">
        <v>232</v>
      </c>
      <c r="B126" s="23" t="s">
        <v>233</v>
      </c>
      <c r="C126" s="22" t="s">
        <v>49</v>
      </c>
      <c r="D126" s="24">
        <v>4.66</v>
      </c>
      <c r="E126" s="24">
        <v>401.19630799999999</v>
      </c>
      <c r="F126" s="24">
        <v>496</v>
      </c>
      <c r="G126" s="24">
        <v>2311.36</v>
      </c>
      <c r="H126" s="24"/>
      <c r="I126" s="25"/>
      <c r="J126" s="26"/>
      <c r="K126" s="25"/>
      <c r="L126" s="25">
        <f t="shared" si="14"/>
        <v>0</v>
      </c>
      <c r="M126" s="27">
        <f t="shared" si="15"/>
        <v>0</v>
      </c>
    </row>
    <row r="127" spans="1:13" ht="39" hidden="1" customHeight="1" x14ac:dyDescent="0.25">
      <c r="A127" s="22" t="s">
        <v>234</v>
      </c>
      <c r="B127" s="23" t="s">
        <v>92</v>
      </c>
      <c r="C127" s="22" t="s">
        <v>13</v>
      </c>
      <c r="D127" s="24">
        <v>12.34</v>
      </c>
      <c r="E127" s="24">
        <v>28.544709999999998</v>
      </c>
      <c r="F127" s="24">
        <v>35.29</v>
      </c>
      <c r="G127" s="24">
        <v>435.48</v>
      </c>
      <c r="H127" s="24"/>
      <c r="I127" s="25"/>
      <c r="J127" s="26"/>
      <c r="K127" s="25"/>
      <c r="L127" s="25">
        <f t="shared" si="14"/>
        <v>0</v>
      </c>
      <c r="M127" s="27">
        <f t="shared" si="15"/>
        <v>0</v>
      </c>
    </row>
    <row r="128" spans="1:13" ht="39" hidden="1" customHeight="1" x14ac:dyDescent="0.25">
      <c r="A128" s="22" t="s">
        <v>235</v>
      </c>
      <c r="B128" s="23" t="s">
        <v>94</v>
      </c>
      <c r="C128" s="22" t="s">
        <v>13</v>
      </c>
      <c r="D128" s="24">
        <v>6.48</v>
      </c>
      <c r="E128" s="24">
        <v>104.23317599999999</v>
      </c>
      <c r="F128" s="24">
        <v>128.86000000000001</v>
      </c>
      <c r="G128" s="24">
        <v>835.01</v>
      </c>
      <c r="H128" s="24"/>
      <c r="I128" s="25"/>
      <c r="J128" s="26"/>
      <c r="K128" s="25"/>
      <c r="L128" s="25">
        <f t="shared" si="14"/>
        <v>0</v>
      </c>
      <c r="M128" s="27">
        <f t="shared" si="15"/>
        <v>0</v>
      </c>
    </row>
    <row r="129" spans="1:13" ht="39" hidden="1" customHeight="1" x14ac:dyDescent="0.25">
      <c r="A129" s="22" t="s">
        <v>236</v>
      </c>
      <c r="B129" s="23" t="s">
        <v>96</v>
      </c>
      <c r="C129" s="22" t="s">
        <v>49</v>
      </c>
      <c r="D129" s="24">
        <v>0.78</v>
      </c>
      <c r="E129" s="24">
        <v>682.34125399999994</v>
      </c>
      <c r="F129" s="24">
        <v>843.58</v>
      </c>
      <c r="G129" s="24">
        <v>657.99</v>
      </c>
      <c r="H129" s="24"/>
      <c r="I129" s="25"/>
      <c r="J129" s="26"/>
      <c r="K129" s="25"/>
      <c r="L129" s="25">
        <f t="shared" si="14"/>
        <v>0</v>
      </c>
      <c r="M129" s="27">
        <f t="shared" si="15"/>
        <v>0</v>
      </c>
    </row>
    <row r="130" spans="1:13" ht="26.1" hidden="1" customHeight="1" x14ac:dyDescent="0.25">
      <c r="A130" s="22" t="s">
        <v>237</v>
      </c>
      <c r="B130" s="23" t="s">
        <v>98</v>
      </c>
      <c r="C130" s="22" t="s">
        <v>99</v>
      </c>
      <c r="D130" s="24">
        <v>0.18</v>
      </c>
      <c r="E130" s="24">
        <v>851.85920799999997</v>
      </c>
      <c r="F130" s="24">
        <v>1053.1500000000001</v>
      </c>
      <c r="G130" s="24">
        <v>189.57</v>
      </c>
      <c r="H130" s="24"/>
      <c r="I130" s="25"/>
      <c r="J130" s="26"/>
      <c r="K130" s="25"/>
      <c r="L130" s="25">
        <f t="shared" si="14"/>
        <v>0</v>
      </c>
      <c r="M130" s="27">
        <f t="shared" si="15"/>
        <v>0</v>
      </c>
    </row>
    <row r="131" spans="1:13" ht="39" hidden="1" customHeight="1" x14ac:dyDescent="0.25">
      <c r="A131" s="22" t="s">
        <v>238</v>
      </c>
      <c r="B131" s="23" t="s">
        <v>101</v>
      </c>
      <c r="C131" s="22" t="s">
        <v>102</v>
      </c>
      <c r="D131" s="24">
        <v>4.8</v>
      </c>
      <c r="E131" s="24">
        <v>13.356306999999997</v>
      </c>
      <c r="F131" s="24">
        <v>16.510000000000002</v>
      </c>
      <c r="G131" s="24">
        <v>79.25</v>
      </c>
      <c r="H131" s="24"/>
      <c r="I131" s="25"/>
      <c r="J131" s="26"/>
      <c r="K131" s="25"/>
      <c r="L131" s="25">
        <f t="shared" si="14"/>
        <v>0</v>
      </c>
      <c r="M131" s="27">
        <f t="shared" si="15"/>
        <v>0</v>
      </c>
    </row>
    <row r="132" spans="1:13" ht="39" hidden="1" customHeight="1" x14ac:dyDescent="0.25">
      <c r="A132" s="22" t="s">
        <v>239</v>
      </c>
      <c r="B132" s="23" t="s">
        <v>108</v>
      </c>
      <c r="C132" s="22" t="s">
        <v>102</v>
      </c>
      <c r="D132" s="24">
        <v>15.8</v>
      </c>
      <c r="E132" s="24">
        <v>10.477299</v>
      </c>
      <c r="F132" s="24">
        <v>12.95</v>
      </c>
      <c r="G132" s="24">
        <v>204.61</v>
      </c>
      <c r="H132" s="24"/>
      <c r="I132" s="25"/>
      <c r="J132" s="26"/>
      <c r="K132" s="25"/>
      <c r="L132" s="25">
        <f t="shared" si="14"/>
        <v>0</v>
      </c>
      <c r="M132" s="27">
        <f t="shared" si="15"/>
        <v>0</v>
      </c>
    </row>
    <row r="133" spans="1:13" ht="24" hidden="1" customHeight="1" x14ac:dyDescent="0.25">
      <c r="A133" s="28" t="s">
        <v>240</v>
      </c>
      <c r="B133" s="29" t="s">
        <v>110</v>
      </c>
      <c r="C133" s="28"/>
      <c r="D133" s="30">
        <v>1</v>
      </c>
      <c r="E133" s="30" t="s">
        <v>3</v>
      </c>
      <c r="F133" s="30">
        <v>63582.149999999994</v>
      </c>
      <c r="G133" s="30">
        <v>63582.149999999994</v>
      </c>
      <c r="H133" s="30"/>
      <c r="I133" s="25"/>
      <c r="J133" s="37"/>
      <c r="K133" s="25"/>
      <c r="L133" s="25">
        <f t="shared" si="14"/>
        <v>0</v>
      </c>
      <c r="M133" s="27">
        <f t="shared" si="15"/>
        <v>0</v>
      </c>
    </row>
    <row r="134" spans="1:13" ht="26.1" hidden="1" customHeight="1" x14ac:dyDescent="0.25">
      <c r="A134" s="22" t="s">
        <v>241</v>
      </c>
      <c r="B134" s="23" t="s">
        <v>112</v>
      </c>
      <c r="C134" s="22" t="s">
        <v>99</v>
      </c>
      <c r="D134" s="24">
        <v>0.56999999999999995</v>
      </c>
      <c r="E134" s="24">
        <v>704.19554199999993</v>
      </c>
      <c r="F134" s="24">
        <v>870.6</v>
      </c>
      <c r="G134" s="24">
        <v>496.24</v>
      </c>
      <c r="H134" s="24"/>
      <c r="I134" s="25"/>
      <c r="J134" s="26"/>
      <c r="K134" s="25"/>
      <c r="L134" s="25">
        <f t="shared" si="14"/>
        <v>0</v>
      </c>
      <c r="M134" s="27">
        <f t="shared" si="15"/>
        <v>0</v>
      </c>
    </row>
    <row r="135" spans="1:13" ht="39" hidden="1" customHeight="1" x14ac:dyDescent="0.25">
      <c r="A135" s="22" t="s">
        <v>242</v>
      </c>
      <c r="B135" s="23" t="s">
        <v>114</v>
      </c>
      <c r="C135" s="22" t="s">
        <v>99</v>
      </c>
      <c r="D135" s="24">
        <v>6.84</v>
      </c>
      <c r="E135" s="24">
        <v>1026.390889</v>
      </c>
      <c r="F135" s="24">
        <v>1268.93</v>
      </c>
      <c r="G135" s="24">
        <v>8679.48</v>
      </c>
      <c r="H135" s="24"/>
      <c r="I135" s="25"/>
      <c r="J135" s="26"/>
      <c r="K135" s="25"/>
      <c r="L135" s="25">
        <f t="shared" si="14"/>
        <v>0</v>
      </c>
      <c r="M135" s="27">
        <f t="shared" si="15"/>
        <v>0</v>
      </c>
    </row>
    <row r="136" spans="1:13" ht="26.1" hidden="1" customHeight="1" x14ac:dyDescent="0.25">
      <c r="A136" s="22" t="s">
        <v>243</v>
      </c>
      <c r="B136" s="23" t="s">
        <v>244</v>
      </c>
      <c r="C136" s="22" t="s">
        <v>49</v>
      </c>
      <c r="D136" s="24">
        <v>6.84</v>
      </c>
      <c r="E136" s="24">
        <v>31.480971</v>
      </c>
      <c r="F136" s="24">
        <v>38.92</v>
      </c>
      <c r="G136" s="24">
        <v>266.20999999999998</v>
      </c>
      <c r="H136" s="24"/>
      <c r="I136" s="25"/>
      <c r="J136" s="26"/>
      <c r="K136" s="25"/>
      <c r="L136" s="25">
        <f t="shared" si="14"/>
        <v>0</v>
      </c>
      <c r="M136" s="27">
        <f t="shared" si="15"/>
        <v>0</v>
      </c>
    </row>
    <row r="137" spans="1:13" ht="39" hidden="1" customHeight="1" x14ac:dyDescent="0.25">
      <c r="A137" s="22" t="s">
        <v>245</v>
      </c>
      <c r="B137" s="23" t="s">
        <v>116</v>
      </c>
      <c r="C137" s="22" t="s">
        <v>13</v>
      </c>
      <c r="D137" s="24">
        <v>11.21</v>
      </c>
      <c r="E137" s="24">
        <v>137.05550299999999</v>
      </c>
      <c r="F137" s="24">
        <v>169.44</v>
      </c>
      <c r="G137" s="24">
        <v>1899.42</v>
      </c>
      <c r="H137" s="24"/>
      <c r="I137" s="25"/>
      <c r="J137" s="26"/>
      <c r="K137" s="25"/>
      <c r="L137" s="25">
        <f t="shared" si="14"/>
        <v>0</v>
      </c>
      <c r="M137" s="27">
        <f t="shared" si="15"/>
        <v>0</v>
      </c>
    </row>
    <row r="138" spans="1:13" ht="51.95" hidden="1" customHeight="1" x14ac:dyDescent="0.25">
      <c r="A138" s="22" t="s">
        <v>246</v>
      </c>
      <c r="B138" s="23" t="s">
        <v>118</v>
      </c>
      <c r="C138" s="22" t="s">
        <v>13</v>
      </c>
      <c r="D138" s="24">
        <v>11.21</v>
      </c>
      <c r="E138" s="24">
        <v>41.508424999999995</v>
      </c>
      <c r="F138" s="24">
        <v>51.32</v>
      </c>
      <c r="G138" s="24">
        <v>575.29999999999995</v>
      </c>
      <c r="H138" s="24"/>
      <c r="I138" s="25"/>
      <c r="J138" s="26"/>
      <c r="K138" s="25"/>
      <c r="L138" s="25">
        <f t="shared" si="14"/>
        <v>0</v>
      </c>
      <c r="M138" s="27">
        <f t="shared" si="15"/>
        <v>0</v>
      </c>
    </row>
    <row r="139" spans="1:13" ht="26.1" hidden="1" customHeight="1" x14ac:dyDescent="0.25">
      <c r="A139" s="22" t="s">
        <v>247</v>
      </c>
      <c r="B139" s="23" t="s">
        <v>120</v>
      </c>
      <c r="C139" s="22" t="s">
        <v>13</v>
      </c>
      <c r="D139" s="24">
        <v>93.23</v>
      </c>
      <c r="E139" s="24">
        <v>96.463125999999988</v>
      </c>
      <c r="F139" s="24">
        <v>119.26</v>
      </c>
      <c r="G139" s="24">
        <v>11118.61</v>
      </c>
      <c r="H139" s="24"/>
      <c r="I139" s="25"/>
      <c r="J139" s="26"/>
      <c r="K139" s="25"/>
      <c r="L139" s="25">
        <f t="shared" si="14"/>
        <v>0</v>
      </c>
      <c r="M139" s="27">
        <f t="shared" si="15"/>
        <v>0</v>
      </c>
    </row>
    <row r="140" spans="1:13" ht="39" hidden="1" customHeight="1" x14ac:dyDescent="0.25">
      <c r="A140" s="22" t="s">
        <v>248</v>
      </c>
      <c r="B140" s="23" t="s">
        <v>122</v>
      </c>
      <c r="C140" s="22" t="s">
        <v>13</v>
      </c>
      <c r="D140" s="24">
        <v>93.23</v>
      </c>
      <c r="E140" s="24">
        <v>126.65999400000001</v>
      </c>
      <c r="F140" s="24">
        <v>156.59</v>
      </c>
      <c r="G140" s="24">
        <v>14598.89</v>
      </c>
      <c r="H140" s="24"/>
      <c r="I140" s="25"/>
      <c r="J140" s="26"/>
      <c r="K140" s="25"/>
      <c r="L140" s="25">
        <f t="shared" si="14"/>
        <v>0</v>
      </c>
      <c r="M140" s="27">
        <f t="shared" si="15"/>
        <v>0</v>
      </c>
    </row>
    <row r="141" spans="1:13" ht="39" hidden="1" customHeight="1" x14ac:dyDescent="0.25">
      <c r="A141" s="22" t="s">
        <v>249</v>
      </c>
      <c r="B141" s="23" t="s">
        <v>124</v>
      </c>
      <c r="C141" s="22" t="s">
        <v>102</v>
      </c>
      <c r="D141" s="24">
        <v>133.1</v>
      </c>
      <c r="E141" s="24">
        <v>11.401525999999999</v>
      </c>
      <c r="F141" s="24">
        <v>14.1</v>
      </c>
      <c r="G141" s="24">
        <v>1876.71</v>
      </c>
      <c r="H141" s="24"/>
      <c r="I141" s="25"/>
      <c r="J141" s="26"/>
      <c r="K141" s="25"/>
      <c r="L141" s="25">
        <f t="shared" si="14"/>
        <v>0</v>
      </c>
      <c r="M141" s="27">
        <f t="shared" si="15"/>
        <v>0</v>
      </c>
    </row>
    <row r="142" spans="1:13" ht="39" hidden="1" customHeight="1" x14ac:dyDescent="0.25">
      <c r="A142" s="22" t="s">
        <v>250</v>
      </c>
      <c r="B142" s="23" t="s">
        <v>128</v>
      </c>
      <c r="C142" s="22" t="s">
        <v>102</v>
      </c>
      <c r="D142" s="24">
        <v>47.2</v>
      </c>
      <c r="E142" s="24">
        <v>10.281003</v>
      </c>
      <c r="F142" s="24">
        <v>12.71</v>
      </c>
      <c r="G142" s="24">
        <v>599.91</v>
      </c>
      <c r="H142" s="24"/>
      <c r="I142" s="25"/>
      <c r="J142" s="26"/>
      <c r="K142" s="25"/>
      <c r="L142" s="25">
        <f t="shared" si="14"/>
        <v>0</v>
      </c>
      <c r="M142" s="27">
        <f t="shared" si="15"/>
        <v>0</v>
      </c>
    </row>
    <row r="143" spans="1:13" ht="51.95" hidden="1" customHeight="1" x14ac:dyDescent="0.25">
      <c r="A143" s="22" t="s">
        <v>251</v>
      </c>
      <c r="B143" s="23" t="s">
        <v>252</v>
      </c>
      <c r="C143" s="22" t="s">
        <v>13</v>
      </c>
      <c r="D143" s="24">
        <v>6.4</v>
      </c>
      <c r="E143" s="24">
        <v>132.63884299999998</v>
      </c>
      <c r="F143" s="24">
        <v>163.98</v>
      </c>
      <c r="G143" s="24">
        <v>1049.47</v>
      </c>
      <c r="H143" s="24"/>
      <c r="I143" s="25"/>
      <c r="J143" s="26"/>
      <c r="K143" s="25"/>
      <c r="L143" s="25">
        <f t="shared" ref="L143:L206" si="16">I143*F143</f>
        <v>0</v>
      </c>
      <c r="M143" s="27">
        <f t="shared" ref="M143:M206" si="17">L143+K143</f>
        <v>0</v>
      </c>
    </row>
    <row r="144" spans="1:13" ht="39" hidden="1" customHeight="1" x14ac:dyDescent="0.25">
      <c r="A144" s="22" t="s">
        <v>253</v>
      </c>
      <c r="B144" s="23" t="s">
        <v>142</v>
      </c>
      <c r="C144" s="22" t="s">
        <v>13</v>
      </c>
      <c r="D144" s="24">
        <v>20.85</v>
      </c>
      <c r="E144" s="24">
        <v>2.5109529999999998</v>
      </c>
      <c r="F144" s="24">
        <v>3.1</v>
      </c>
      <c r="G144" s="24">
        <v>64.64</v>
      </c>
      <c r="H144" s="24"/>
      <c r="I144" s="25"/>
      <c r="J144" s="26"/>
      <c r="K144" s="25"/>
      <c r="L144" s="25">
        <f t="shared" si="16"/>
        <v>0</v>
      </c>
      <c r="M144" s="27">
        <f t="shared" si="17"/>
        <v>0</v>
      </c>
    </row>
    <row r="145" spans="1:13" ht="51.95" hidden="1" customHeight="1" x14ac:dyDescent="0.25">
      <c r="A145" s="22" t="s">
        <v>254</v>
      </c>
      <c r="B145" s="23" t="s">
        <v>144</v>
      </c>
      <c r="C145" s="22" t="s">
        <v>13</v>
      </c>
      <c r="D145" s="24">
        <v>206.61</v>
      </c>
      <c r="E145" s="24">
        <v>87.523478999999995</v>
      </c>
      <c r="F145" s="24">
        <v>108.21</v>
      </c>
      <c r="G145" s="24">
        <v>22357.27</v>
      </c>
      <c r="H145" s="24"/>
      <c r="I145" s="25"/>
      <c r="J145" s="26"/>
      <c r="K145" s="25"/>
      <c r="L145" s="25">
        <f t="shared" si="16"/>
        <v>0</v>
      </c>
      <c r="M145" s="27">
        <f t="shared" si="17"/>
        <v>0</v>
      </c>
    </row>
    <row r="146" spans="1:13" ht="24" hidden="1" customHeight="1" x14ac:dyDescent="0.25">
      <c r="A146" s="28" t="s">
        <v>255</v>
      </c>
      <c r="B146" s="29" t="s">
        <v>256</v>
      </c>
      <c r="C146" s="28"/>
      <c r="D146" s="30">
        <v>1</v>
      </c>
      <c r="E146" s="30" t="s">
        <v>3</v>
      </c>
      <c r="F146" s="30">
        <v>54010.959999999992</v>
      </c>
      <c r="G146" s="30">
        <v>54010.959999999992</v>
      </c>
      <c r="H146" s="30"/>
      <c r="I146" s="25"/>
      <c r="J146" s="37"/>
      <c r="K146" s="25"/>
      <c r="L146" s="25">
        <f t="shared" si="16"/>
        <v>0</v>
      </c>
      <c r="M146" s="27">
        <f t="shared" si="17"/>
        <v>0</v>
      </c>
    </row>
    <row r="147" spans="1:13" ht="51.95" hidden="1" customHeight="1" x14ac:dyDescent="0.25">
      <c r="A147" s="22" t="s">
        <v>257</v>
      </c>
      <c r="B147" s="23" t="s">
        <v>258</v>
      </c>
      <c r="C147" s="22" t="s">
        <v>13</v>
      </c>
      <c r="D147" s="24">
        <v>342.1</v>
      </c>
      <c r="E147" s="24">
        <v>59.600372999999998</v>
      </c>
      <c r="F147" s="24">
        <v>73.680000000000007</v>
      </c>
      <c r="G147" s="24">
        <v>25205.93</v>
      </c>
      <c r="H147" s="24"/>
      <c r="I147" s="25"/>
      <c r="J147" s="26"/>
      <c r="K147" s="25"/>
      <c r="L147" s="25">
        <f t="shared" si="16"/>
        <v>0</v>
      </c>
      <c r="M147" s="27">
        <f t="shared" si="17"/>
        <v>0</v>
      </c>
    </row>
    <row r="148" spans="1:13" ht="39" hidden="1" customHeight="1" x14ac:dyDescent="0.25">
      <c r="A148" s="22" t="s">
        <v>259</v>
      </c>
      <c r="B148" s="23" t="s">
        <v>260</v>
      </c>
      <c r="C148" s="22" t="s">
        <v>13</v>
      </c>
      <c r="D148" s="24">
        <v>5.4</v>
      </c>
      <c r="E148" s="24">
        <v>116.96787899999998</v>
      </c>
      <c r="F148" s="24">
        <v>144.61000000000001</v>
      </c>
      <c r="G148" s="24">
        <v>780.89</v>
      </c>
      <c r="H148" s="24"/>
      <c r="I148" s="25"/>
      <c r="J148" s="26"/>
      <c r="K148" s="25"/>
      <c r="L148" s="25">
        <f t="shared" si="16"/>
        <v>0</v>
      </c>
      <c r="M148" s="27">
        <f t="shared" si="17"/>
        <v>0</v>
      </c>
    </row>
    <row r="149" spans="1:13" ht="51.95" hidden="1" customHeight="1" x14ac:dyDescent="0.25">
      <c r="A149" s="22" t="s">
        <v>261</v>
      </c>
      <c r="B149" s="23" t="s">
        <v>148</v>
      </c>
      <c r="C149" s="22" t="s">
        <v>13</v>
      </c>
      <c r="D149" s="24">
        <v>141.26</v>
      </c>
      <c r="E149" s="24">
        <v>71.329058999999987</v>
      </c>
      <c r="F149" s="24">
        <v>88.18</v>
      </c>
      <c r="G149" s="24">
        <v>12456.31</v>
      </c>
      <c r="H149" s="24"/>
      <c r="I149" s="25"/>
      <c r="J149" s="26"/>
      <c r="K149" s="25"/>
      <c r="L149" s="25">
        <f t="shared" si="16"/>
        <v>0</v>
      </c>
      <c r="M149" s="27">
        <f t="shared" si="17"/>
        <v>0</v>
      </c>
    </row>
    <row r="150" spans="1:13" ht="26.1" hidden="1" customHeight="1" x14ac:dyDescent="0.25">
      <c r="A150" s="22" t="s">
        <v>262</v>
      </c>
      <c r="B150" s="23" t="s">
        <v>263</v>
      </c>
      <c r="C150" s="22" t="s">
        <v>26</v>
      </c>
      <c r="D150" s="24">
        <v>138.24</v>
      </c>
      <c r="E150" s="24">
        <v>8.6860979999999994</v>
      </c>
      <c r="F150" s="24">
        <v>10.74</v>
      </c>
      <c r="G150" s="24">
        <v>1484.7</v>
      </c>
      <c r="H150" s="24"/>
      <c r="I150" s="25"/>
      <c r="J150" s="26"/>
      <c r="K150" s="25"/>
      <c r="L150" s="25">
        <f t="shared" si="16"/>
        <v>0</v>
      </c>
      <c r="M150" s="27">
        <f t="shared" si="17"/>
        <v>0</v>
      </c>
    </row>
    <row r="151" spans="1:13" ht="39" hidden="1" customHeight="1" x14ac:dyDescent="0.25">
      <c r="A151" s="22" t="s">
        <v>264</v>
      </c>
      <c r="B151" s="23" t="s">
        <v>265</v>
      </c>
      <c r="C151" s="22" t="s">
        <v>13</v>
      </c>
      <c r="D151" s="24">
        <v>19.04</v>
      </c>
      <c r="E151" s="24">
        <v>598.28567099999998</v>
      </c>
      <c r="F151" s="24">
        <v>739.66</v>
      </c>
      <c r="G151" s="24">
        <v>14083.13</v>
      </c>
      <c r="H151" s="24"/>
      <c r="I151" s="25"/>
      <c r="J151" s="26"/>
      <c r="K151" s="25"/>
      <c r="L151" s="25">
        <f t="shared" si="16"/>
        <v>0</v>
      </c>
      <c r="M151" s="27">
        <f t="shared" si="17"/>
        <v>0</v>
      </c>
    </row>
    <row r="152" spans="1:13" ht="24" hidden="1" customHeight="1" x14ac:dyDescent="0.25">
      <c r="A152" s="28" t="s">
        <v>266</v>
      </c>
      <c r="B152" s="29" t="s">
        <v>267</v>
      </c>
      <c r="C152" s="28"/>
      <c r="D152" s="30">
        <v>1</v>
      </c>
      <c r="E152" s="30" t="s">
        <v>3</v>
      </c>
      <c r="F152" s="30">
        <v>13331.579999999998</v>
      </c>
      <c r="G152" s="30">
        <v>13331.579999999998</v>
      </c>
      <c r="H152" s="30"/>
      <c r="I152" s="25"/>
      <c r="J152" s="37"/>
      <c r="K152" s="25"/>
      <c r="L152" s="25">
        <f t="shared" si="16"/>
        <v>0</v>
      </c>
      <c r="M152" s="27">
        <f t="shared" si="17"/>
        <v>0</v>
      </c>
    </row>
    <row r="153" spans="1:13" ht="51.95" hidden="1" customHeight="1" x14ac:dyDescent="0.25">
      <c r="A153" s="22" t="s">
        <v>268</v>
      </c>
      <c r="B153" s="23" t="s">
        <v>269</v>
      </c>
      <c r="C153" s="22" t="s">
        <v>13</v>
      </c>
      <c r="D153" s="24">
        <v>82.29</v>
      </c>
      <c r="E153" s="24">
        <v>57.473832999999992</v>
      </c>
      <c r="F153" s="24">
        <v>71.05</v>
      </c>
      <c r="G153" s="24">
        <v>5846.7</v>
      </c>
      <c r="H153" s="24"/>
      <c r="I153" s="25"/>
      <c r="J153" s="26"/>
      <c r="K153" s="25"/>
      <c r="L153" s="25">
        <f t="shared" si="16"/>
        <v>0</v>
      </c>
      <c r="M153" s="27">
        <f t="shared" si="17"/>
        <v>0</v>
      </c>
    </row>
    <row r="154" spans="1:13" ht="39" hidden="1" customHeight="1" x14ac:dyDescent="0.25">
      <c r="A154" s="22" t="s">
        <v>270</v>
      </c>
      <c r="B154" s="23" t="s">
        <v>271</v>
      </c>
      <c r="C154" s="22" t="s">
        <v>13</v>
      </c>
      <c r="D154" s="24">
        <v>82.29</v>
      </c>
      <c r="E154" s="24">
        <v>32.356124000000001</v>
      </c>
      <c r="F154" s="24">
        <v>40</v>
      </c>
      <c r="G154" s="24">
        <v>3291.6</v>
      </c>
      <c r="H154" s="24"/>
      <c r="I154" s="25"/>
      <c r="J154" s="26"/>
      <c r="K154" s="25"/>
      <c r="L154" s="25">
        <f t="shared" si="16"/>
        <v>0</v>
      </c>
      <c r="M154" s="27">
        <f t="shared" si="17"/>
        <v>0</v>
      </c>
    </row>
    <row r="155" spans="1:13" ht="26.1" hidden="1" customHeight="1" x14ac:dyDescent="0.25">
      <c r="A155" s="22" t="s">
        <v>272</v>
      </c>
      <c r="B155" s="23" t="s">
        <v>273</v>
      </c>
      <c r="C155" s="22" t="s">
        <v>13</v>
      </c>
      <c r="D155" s="24">
        <v>85.16</v>
      </c>
      <c r="E155" s="24">
        <v>39.83173</v>
      </c>
      <c r="F155" s="24">
        <v>49.24</v>
      </c>
      <c r="G155" s="24">
        <v>4193.28</v>
      </c>
      <c r="H155" s="24"/>
      <c r="I155" s="25"/>
      <c r="J155" s="26"/>
      <c r="K155" s="25"/>
      <c r="L155" s="25">
        <f t="shared" si="16"/>
        <v>0</v>
      </c>
      <c r="M155" s="27">
        <f t="shared" si="17"/>
        <v>0</v>
      </c>
    </row>
    <row r="156" spans="1:13" ht="24" hidden="1" customHeight="1" x14ac:dyDescent="0.25">
      <c r="A156" s="28" t="s">
        <v>274</v>
      </c>
      <c r="B156" s="29" t="s">
        <v>275</v>
      </c>
      <c r="C156" s="28"/>
      <c r="D156" s="30">
        <v>1</v>
      </c>
      <c r="E156" s="24"/>
      <c r="F156" s="30">
        <v>18352.55</v>
      </c>
      <c r="G156" s="30">
        <v>18352.55</v>
      </c>
      <c r="H156" s="30"/>
      <c r="I156" s="25"/>
      <c r="J156" s="37"/>
      <c r="K156" s="25"/>
      <c r="L156" s="25">
        <f t="shared" si="16"/>
        <v>0</v>
      </c>
      <c r="M156" s="27">
        <f t="shared" si="17"/>
        <v>0</v>
      </c>
    </row>
    <row r="157" spans="1:13" ht="39" hidden="1" customHeight="1" x14ac:dyDescent="0.25">
      <c r="A157" s="22" t="s">
        <v>276</v>
      </c>
      <c r="B157" s="23" t="s">
        <v>163</v>
      </c>
      <c r="C157" s="22" t="s">
        <v>13</v>
      </c>
      <c r="D157" s="24">
        <v>15</v>
      </c>
      <c r="E157" s="24">
        <v>108.44536099999999</v>
      </c>
      <c r="F157" s="24">
        <v>134.07</v>
      </c>
      <c r="G157" s="24">
        <v>2011.05</v>
      </c>
      <c r="H157" s="24"/>
      <c r="I157" s="25"/>
      <c r="J157" s="26"/>
      <c r="K157" s="25"/>
      <c r="L157" s="25">
        <f t="shared" si="16"/>
        <v>0</v>
      </c>
      <c r="M157" s="27">
        <f t="shared" si="17"/>
        <v>0</v>
      </c>
    </row>
    <row r="158" spans="1:13" ht="26.1" hidden="1" customHeight="1" x14ac:dyDescent="0.25">
      <c r="A158" s="22" t="s">
        <v>277</v>
      </c>
      <c r="B158" s="23" t="s">
        <v>278</v>
      </c>
      <c r="C158" s="22" t="s">
        <v>13</v>
      </c>
      <c r="D158" s="24">
        <v>350</v>
      </c>
      <c r="E158" s="24">
        <v>37.762442999999998</v>
      </c>
      <c r="F158" s="24">
        <v>46.69</v>
      </c>
      <c r="G158" s="24">
        <v>16341.5</v>
      </c>
      <c r="H158" s="24"/>
      <c r="I158" s="25"/>
      <c r="J158" s="26"/>
      <c r="K158" s="25"/>
      <c r="L158" s="25">
        <f t="shared" si="16"/>
        <v>0</v>
      </c>
      <c r="M158" s="27">
        <f t="shared" si="17"/>
        <v>0</v>
      </c>
    </row>
    <row r="159" spans="1:13" ht="24" hidden="1" customHeight="1" x14ac:dyDescent="0.25">
      <c r="A159" s="28" t="s">
        <v>279</v>
      </c>
      <c r="B159" s="29" t="s">
        <v>280</v>
      </c>
      <c r="C159" s="28"/>
      <c r="D159" s="30">
        <v>1</v>
      </c>
      <c r="E159" s="30" t="s">
        <v>3</v>
      </c>
      <c r="F159" s="30">
        <v>27861.009999999995</v>
      </c>
      <c r="G159" s="30">
        <v>27861.009999999995</v>
      </c>
      <c r="H159" s="30"/>
      <c r="I159" s="25"/>
      <c r="J159" s="37"/>
      <c r="K159" s="25"/>
      <c r="L159" s="25">
        <f t="shared" si="16"/>
        <v>0</v>
      </c>
      <c r="M159" s="27">
        <f t="shared" si="17"/>
        <v>0</v>
      </c>
    </row>
    <row r="160" spans="1:13" ht="65.099999999999994" hidden="1" customHeight="1" x14ac:dyDescent="0.25">
      <c r="A160" s="22" t="s">
        <v>281</v>
      </c>
      <c r="B160" s="23" t="s">
        <v>282</v>
      </c>
      <c r="C160" s="22" t="s">
        <v>6</v>
      </c>
      <c r="D160" s="24">
        <v>1</v>
      </c>
      <c r="E160" s="24">
        <v>682.807457</v>
      </c>
      <c r="F160" s="24">
        <v>844.15</v>
      </c>
      <c r="G160" s="24">
        <v>844.15</v>
      </c>
      <c r="H160" s="24"/>
      <c r="I160" s="25"/>
      <c r="J160" s="26"/>
      <c r="K160" s="25"/>
      <c r="L160" s="25">
        <f t="shared" si="16"/>
        <v>0</v>
      </c>
      <c r="M160" s="27">
        <f t="shared" si="17"/>
        <v>0</v>
      </c>
    </row>
    <row r="161" spans="1:13" ht="65.099999999999994" hidden="1" customHeight="1" x14ac:dyDescent="0.25">
      <c r="A161" s="22" t="s">
        <v>283</v>
      </c>
      <c r="B161" s="23" t="s">
        <v>284</v>
      </c>
      <c r="C161" s="22" t="s">
        <v>6</v>
      </c>
      <c r="D161" s="24">
        <v>6</v>
      </c>
      <c r="E161" s="24">
        <v>704.01560399999994</v>
      </c>
      <c r="F161" s="24">
        <v>870.37</v>
      </c>
      <c r="G161" s="24">
        <v>5222.22</v>
      </c>
      <c r="H161" s="24"/>
      <c r="I161" s="25"/>
      <c r="J161" s="26"/>
      <c r="K161" s="25"/>
      <c r="L161" s="25">
        <f t="shared" si="16"/>
        <v>0</v>
      </c>
      <c r="M161" s="27">
        <f t="shared" si="17"/>
        <v>0</v>
      </c>
    </row>
    <row r="162" spans="1:13" ht="65.099999999999994" hidden="1" customHeight="1" x14ac:dyDescent="0.25">
      <c r="A162" s="22" t="s">
        <v>285</v>
      </c>
      <c r="B162" s="23" t="s">
        <v>286</v>
      </c>
      <c r="C162" s="22" t="s">
        <v>6</v>
      </c>
      <c r="D162" s="24">
        <v>2</v>
      </c>
      <c r="E162" s="24">
        <v>772.06488400000001</v>
      </c>
      <c r="F162" s="24">
        <v>954.5</v>
      </c>
      <c r="G162" s="24">
        <v>1909</v>
      </c>
      <c r="H162" s="24"/>
      <c r="I162" s="25"/>
      <c r="J162" s="26"/>
      <c r="K162" s="25"/>
      <c r="L162" s="25">
        <f t="shared" si="16"/>
        <v>0</v>
      </c>
      <c r="M162" s="27">
        <f t="shared" si="17"/>
        <v>0</v>
      </c>
    </row>
    <row r="163" spans="1:13" ht="39" hidden="1" customHeight="1" x14ac:dyDescent="0.25">
      <c r="A163" s="22" t="s">
        <v>287</v>
      </c>
      <c r="B163" s="23" t="s">
        <v>288</v>
      </c>
      <c r="C163" s="22" t="s">
        <v>6</v>
      </c>
      <c r="D163" s="24">
        <v>9</v>
      </c>
      <c r="E163" s="24">
        <v>112.17498499999999</v>
      </c>
      <c r="F163" s="24">
        <v>138.68</v>
      </c>
      <c r="G163" s="24">
        <v>1248.1199999999999</v>
      </c>
      <c r="H163" s="24"/>
      <c r="I163" s="25"/>
      <c r="J163" s="26"/>
      <c r="K163" s="25"/>
      <c r="L163" s="25">
        <f t="shared" si="16"/>
        <v>0</v>
      </c>
      <c r="M163" s="27">
        <f t="shared" si="17"/>
        <v>0</v>
      </c>
    </row>
    <row r="164" spans="1:13" ht="39" hidden="1" customHeight="1" x14ac:dyDescent="0.25">
      <c r="A164" s="22" t="s">
        <v>289</v>
      </c>
      <c r="B164" s="23" t="s">
        <v>290</v>
      </c>
      <c r="C164" s="22" t="s">
        <v>13</v>
      </c>
      <c r="D164" s="24">
        <v>11.76</v>
      </c>
      <c r="E164" s="24">
        <v>714.22299599999997</v>
      </c>
      <c r="F164" s="24">
        <v>882.99</v>
      </c>
      <c r="G164" s="24">
        <v>10383.959999999999</v>
      </c>
      <c r="H164" s="24"/>
      <c r="I164" s="25"/>
      <c r="J164" s="26"/>
      <c r="K164" s="25"/>
      <c r="L164" s="25">
        <f t="shared" si="16"/>
        <v>0</v>
      </c>
      <c r="M164" s="27">
        <f t="shared" si="17"/>
        <v>0</v>
      </c>
    </row>
    <row r="165" spans="1:13" ht="51.95" hidden="1" customHeight="1" x14ac:dyDescent="0.25">
      <c r="A165" s="22" t="s">
        <v>291</v>
      </c>
      <c r="B165" s="23" t="s">
        <v>292</v>
      </c>
      <c r="C165" s="22" t="s">
        <v>13</v>
      </c>
      <c r="D165" s="24">
        <v>3.36</v>
      </c>
      <c r="E165" s="24">
        <v>557.87323200000003</v>
      </c>
      <c r="F165" s="24">
        <v>689.7</v>
      </c>
      <c r="G165" s="24">
        <v>2317.39</v>
      </c>
      <c r="H165" s="24"/>
      <c r="I165" s="25"/>
      <c r="J165" s="26"/>
      <c r="K165" s="25"/>
      <c r="L165" s="25">
        <f t="shared" si="16"/>
        <v>0</v>
      </c>
      <c r="M165" s="27">
        <f t="shared" si="17"/>
        <v>0</v>
      </c>
    </row>
    <row r="166" spans="1:13" ht="51.95" hidden="1" customHeight="1" x14ac:dyDescent="0.25">
      <c r="A166" s="22" t="s">
        <v>293</v>
      </c>
      <c r="B166" s="23" t="s">
        <v>294</v>
      </c>
      <c r="C166" s="22" t="s">
        <v>13</v>
      </c>
      <c r="D166" s="24">
        <v>0.64</v>
      </c>
      <c r="E166" s="24">
        <v>642.88575800000001</v>
      </c>
      <c r="F166" s="24">
        <v>794.8</v>
      </c>
      <c r="G166" s="24">
        <v>508.67</v>
      </c>
      <c r="H166" s="24"/>
      <c r="I166" s="25"/>
      <c r="J166" s="26"/>
      <c r="K166" s="25"/>
      <c r="L166" s="25">
        <f t="shared" si="16"/>
        <v>0</v>
      </c>
      <c r="M166" s="27">
        <f t="shared" si="17"/>
        <v>0</v>
      </c>
    </row>
    <row r="167" spans="1:13" ht="65.099999999999994" hidden="1" customHeight="1" x14ac:dyDescent="0.25">
      <c r="A167" s="22" t="s">
        <v>295</v>
      </c>
      <c r="B167" s="23" t="s">
        <v>296</v>
      </c>
      <c r="C167" s="22" t="s">
        <v>13</v>
      </c>
      <c r="D167" s="24">
        <v>11.85</v>
      </c>
      <c r="E167" s="24">
        <v>296.32517000000001</v>
      </c>
      <c r="F167" s="24">
        <v>366.35</v>
      </c>
      <c r="G167" s="24">
        <v>4341.25</v>
      </c>
      <c r="H167" s="24"/>
      <c r="I167" s="25"/>
      <c r="J167" s="26"/>
      <c r="K167" s="25"/>
      <c r="L167" s="25">
        <f t="shared" si="16"/>
        <v>0</v>
      </c>
      <c r="M167" s="27">
        <f t="shared" si="17"/>
        <v>0</v>
      </c>
    </row>
    <row r="168" spans="1:13" ht="26.1" hidden="1" customHeight="1" x14ac:dyDescent="0.25">
      <c r="A168" s="22" t="s">
        <v>297</v>
      </c>
      <c r="B168" s="23" t="s">
        <v>298</v>
      </c>
      <c r="C168" s="22" t="s">
        <v>26</v>
      </c>
      <c r="D168" s="24">
        <v>55</v>
      </c>
      <c r="E168" s="24">
        <v>15.973587</v>
      </c>
      <c r="F168" s="24">
        <v>19.75</v>
      </c>
      <c r="G168" s="24">
        <v>1086.25</v>
      </c>
      <c r="H168" s="24"/>
      <c r="I168" s="25"/>
      <c r="J168" s="26"/>
      <c r="K168" s="25"/>
      <c r="L168" s="25">
        <f t="shared" si="16"/>
        <v>0</v>
      </c>
      <c r="M168" s="27">
        <f t="shared" si="17"/>
        <v>0</v>
      </c>
    </row>
    <row r="169" spans="1:13" ht="24" hidden="1" customHeight="1" x14ac:dyDescent="0.25">
      <c r="A169" s="28" t="s">
        <v>299</v>
      </c>
      <c r="B169" s="29" t="s">
        <v>300</v>
      </c>
      <c r="C169" s="28"/>
      <c r="D169" s="30">
        <v>1</v>
      </c>
      <c r="E169" s="24"/>
      <c r="F169" s="30">
        <v>57035.310000000005</v>
      </c>
      <c r="G169" s="30">
        <v>57035.310000000005</v>
      </c>
      <c r="H169" s="30"/>
      <c r="I169" s="25"/>
      <c r="J169" s="37"/>
      <c r="K169" s="25"/>
      <c r="L169" s="25">
        <f t="shared" si="16"/>
        <v>0</v>
      </c>
      <c r="M169" s="27">
        <f t="shared" si="17"/>
        <v>0</v>
      </c>
    </row>
    <row r="170" spans="1:13" ht="39" hidden="1" customHeight="1" x14ac:dyDescent="0.25">
      <c r="A170" s="22" t="s">
        <v>301</v>
      </c>
      <c r="B170" s="23" t="s">
        <v>302</v>
      </c>
      <c r="C170" s="22" t="s">
        <v>13</v>
      </c>
      <c r="D170" s="24">
        <v>3.69</v>
      </c>
      <c r="E170" s="24">
        <v>13.626213999999999</v>
      </c>
      <c r="F170" s="24">
        <v>16.850000000000001</v>
      </c>
      <c r="G170" s="24">
        <v>62.18</v>
      </c>
      <c r="H170" s="24"/>
      <c r="I170" s="25"/>
      <c r="J170" s="26"/>
      <c r="K170" s="25"/>
      <c r="L170" s="25">
        <f t="shared" si="16"/>
        <v>0</v>
      </c>
      <c r="M170" s="27">
        <f t="shared" si="17"/>
        <v>0</v>
      </c>
    </row>
    <row r="171" spans="1:13" ht="51.95" hidden="1" customHeight="1" x14ac:dyDescent="0.25">
      <c r="A171" s="22" t="s">
        <v>303</v>
      </c>
      <c r="B171" s="23" t="s">
        <v>304</v>
      </c>
      <c r="C171" s="22" t="s">
        <v>13</v>
      </c>
      <c r="D171" s="24">
        <v>243.5</v>
      </c>
      <c r="E171" s="24">
        <v>6.0442809999999998</v>
      </c>
      <c r="F171" s="24">
        <v>7.47</v>
      </c>
      <c r="G171" s="24">
        <v>1818.95</v>
      </c>
      <c r="H171" s="24"/>
      <c r="I171" s="25"/>
      <c r="J171" s="26"/>
      <c r="K171" s="25"/>
      <c r="L171" s="25">
        <f t="shared" si="16"/>
        <v>0</v>
      </c>
      <c r="M171" s="27">
        <f t="shared" si="17"/>
        <v>0</v>
      </c>
    </row>
    <row r="172" spans="1:13" ht="51.95" hidden="1" customHeight="1" x14ac:dyDescent="0.25">
      <c r="A172" s="22" t="s">
        <v>305</v>
      </c>
      <c r="B172" s="23" t="s">
        <v>306</v>
      </c>
      <c r="C172" s="22" t="s">
        <v>13</v>
      </c>
      <c r="D172" s="24">
        <v>243.5</v>
      </c>
      <c r="E172" s="24">
        <v>27.546871999999997</v>
      </c>
      <c r="F172" s="24">
        <v>34.06</v>
      </c>
      <c r="G172" s="24">
        <v>8293.61</v>
      </c>
      <c r="H172" s="24"/>
      <c r="I172" s="25"/>
      <c r="J172" s="26"/>
      <c r="K172" s="25"/>
      <c r="L172" s="25">
        <f t="shared" si="16"/>
        <v>0</v>
      </c>
      <c r="M172" s="27">
        <f t="shared" si="17"/>
        <v>0</v>
      </c>
    </row>
    <row r="173" spans="1:13" ht="39" hidden="1" customHeight="1" x14ac:dyDescent="0.25">
      <c r="A173" s="22" t="s">
        <v>307</v>
      </c>
      <c r="B173" s="23" t="s">
        <v>308</v>
      </c>
      <c r="C173" s="22" t="s">
        <v>13</v>
      </c>
      <c r="D173" s="24">
        <v>231.84</v>
      </c>
      <c r="E173" s="24">
        <v>81.953580000000002</v>
      </c>
      <c r="F173" s="24">
        <v>101.32</v>
      </c>
      <c r="G173" s="24">
        <v>23490.03</v>
      </c>
      <c r="H173" s="24"/>
      <c r="I173" s="25"/>
      <c r="J173" s="26"/>
      <c r="K173" s="25"/>
      <c r="L173" s="25">
        <f t="shared" si="16"/>
        <v>0</v>
      </c>
      <c r="M173" s="27">
        <f t="shared" si="17"/>
        <v>0</v>
      </c>
    </row>
    <row r="174" spans="1:13" ht="26.1" hidden="1" customHeight="1" x14ac:dyDescent="0.25">
      <c r="A174" s="22" t="s">
        <v>309</v>
      </c>
      <c r="B174" s="23" t="s">
        <v>310</v>
      </c>
      <c r="C174" s="22" t="s">
        <v>26</v>
      </c>
      <c r="D174" s="24">
        <v>31.9</v>
      </c>
      <c r="E174" s="24">
        <v>10.420045999999999</v>
      </c>
      <c r="F174" s="24">
        <v>12.88</v>
      </c>
      <c r="G174" s="24">
        <v>410.87</v>
      </c>
      <c r="H174" s="24"/>
      <c r="I174" s="25"/>
      <c r="J174" s="26"/>
      <c r="K174" s="25"/>
      <c r="L174" s="25">
        <f t="shared" si="16"/>
        <v>0</v>
      </c>
      <c r="M174" s="27">
        <f t="shared" si="17"/>
        <v>0</v>
      </c>
    </row>
    <row r="175" spans="1:13" ht="51.95" hidden="1" customHeight="1" x14ac:dyDescent="0.25">
      <c r="A175" s="22" t="s">
        <v>311</v>
      </c>
      <c r="B175" s="23" t="s">
        <v>74</v>
      </c>
      <c r="C175" s="22" t="s">
        <v>13</v>
      </c>
      <c r="D175" s="24">
        <v>347.4</v>
      </c>
      <c r="E175" s="24">
        <v>53.457943999999998</v>
      </c>
      <c r="F175" s="24">
        <v>66.09</v>
      </c>
      <c r="G175" s="24">
        <v>22959.67</v>
      </c>
      <c r="H175" s="24"/>
      <c r="I175" s="25"/>
      <c r="J175" s="26"/>
      <c r="K175" s="25"/>
      <c r="L175" s="25">
        <f t="shared" si="16"/>
        <v>0</v>
      </c>
      <c r="M175" s="27">
        <f t="shared" si="17"/>
        <v>0</v>
      </c>
    </row>
    <row r="176" spans="1:13" ht="24" hidden="1" customHeight="1" x14ac:dyDescent="0.25">
      <c r="A176" s="28" t="s">
        <v>312</v>
      </c>
      <c r="B176" s="29" t="s">
        <v>313</v>
      </c>
      <c r="C176" s="28"/>
      <c r="D176" s="30">
        <v>1</v>
      </c>
      <c r="E176" s="24"/>
      <c r="F176" s="30">
        <v>13819.92</v>
      </c>
      <c r="G176" s="30">
        <v>13819.92</v>
      </c>
      <c r="H176" s="30"/>
      <c r="I176" s="25"/>
      <c r="J176" s="37"/>
      <c r="K176" s="25"/>
      <c r="L176" s="25">
        <f t="shared" si="16"/>
        <v>0</v>
      </c>
      <c r="M176" s="27">
        <f t="shared" si="17"/>
        <v>0</v>
      </c>
    </row>
    <row r="177" spans="1:13" ht="51.95" hidden="1" customHeight="1" x14ac:dyDescent="0.25">
      <c r="A177" s="22" t="s">
        <v>314</v>
      </c>
      <c r="B177" s="23" t="s">
        <v>315</v>
      </c>
      <c r="C177" s="22" t="s">
        <v>13</v>
      </c>
      <c r="D177" s="24">
        <v>85.16</v>
      </c>
      <c r="E177" s="24">
        <v>42.653484999999996</v>
      </c>
      <c r="F177" s="24">
        <v>52.73</v>
      </c>
      <c r="G177" s="24">
        <v>4490.49</v>
      </c>
      <c r="H177" s="24"/>
      <c r="I177" s="25"/>
      <c r="J177" s="26"/>
      <c r="K177" s="25"/>
      <c r="L177" s="25">
        <f t="shared" si="16"/>
        <v>0</v>
      </c>
      <c r="M177" s="27">
        <f t="shared" si="17"/>
        <v>0</v>
      </c>
    </row>
    <row r="178" spans="1:13" ht="39" hidden="1" customHeight="1" x14ac:dyDescent="0.25">
      <c r="A178" s="22" t="s">
        <v>316</v>
      </c>
      <c r="B178" s="23" t="s">
        <v>317</v>
      </c>
      <c r="C178" s="22" t="s">
        <v>13</v>
      </c>
      <c r="D178" s="24">
        <v>85.16</v>
      </c>
      <c r="E178" s="24">
        <v>72.735847000000007</v>
      </c>
      <c r="F178" s="24">
        <v>89.92</v>
      </c>
      <c r="G178" s="24">
        <v>7657.59</v>
      </c>
      <c r="H178" s="24"/>
      <c r="I178" s="25"/>
      <c r="J178" s="26"/>
      <c r="K178" s="25"/>
      <c r="L178" s="25">
        <f t="shared" si="16"/>
        <v>0</v>
      </c>
      <c r="M178" s="27">
        <f t="shared" si="17"/>
        <v>0</v>
      </c>
    </row>
    <row r="179" spans="1:13" ht="39" hidden="1" customHeight="1" x14ac:dyDescent="0.25">
      <c r="A179" s="22" t="s">
        <v>318</v>
      </c>
      <c r="B179" s="23" t="s">
        <v>154</v>
      </c>
      <c r="C179" s="22" t="s">
        <v>49</v>
      </c>
      <c r="D179" s="24">
        <v>4.26</v>
      </c>
      <c r="E179" s="24">
        <v>317.43516899999997</v>
      </c>
      <c r="F179" s="24">
        <v>392.45</v>
      </c>
      <c r="G179" s="24">
        <v>1671.84</v>
      </c>
      <c r="H179" s="24"/>
      <c r="I179" s="25"/>
      <c r="J179" s="26"/>
      <c r="K179" s="25"/>
      <c r="L179" s="25">
        <f t="shared" si="16"/>
        <v>0</v>
      </c>
      <c r="M179" s="27">
        <f t="shared" si="17"/>
        <v>0</v>
      </c>
    </row>
    <row r="180" spans="1:13" ht="24" hidden="1" customHeight="1" x14ac:dyDescent="0.25">
      <c r="A180" s="28" t="s">
        <v>319</v>
      </c>
      <c r="B180" s="29" t="s">
        <v>320</v>
      </c>
      <c r="C180" s="28"/>
      <c r="D180" s="30">
        <v>1</v>
      </c>
      <c r="E180" s="24"/>
      <c r="F180" s="30">
        <v>24003.489999999998</v>
      </c>
      <c r="G180" s="30">
        <v>24003.489999999998</v>
      </c>
      <c r="H180" s="30"/>
      <c r="I180" s="25"/>
      <c r="J180" s="37"/>
      <c r="K180" s="25"/>
      <c r="L180" s="25">
        <f t="shared" si="16"/>
        <v>0</v>
      </c>
      <c r="M180" s="27">
        <f t="shared" si="17"/>
        <v>0</v>
      </c>
    </row>
    <row r="181" spans="1:13" ht="26.1" hidden="1" customHeight="1" x14ac:dyDescent="0.25">
      <c r="A181" s="22" t="s">
        <v>321</v>
      </c>
      <c r="B181" s="23" t="s">
        <v>322</v>
      </c>
      <c r="C181" s="22" t="s">
        <v>13</v>
      </c>
      <c r="D181" s="24">
        <v>115.8</v>
      </c>
      <c r="E181" s="24">
        <v>2.8708289999999996</v>
      </c>
      <c r="F181" s="24">
        <v>3.55</v>
      </c>
      <c r="G181" s="24">
        <v>411.09</v>
      </c>
      <c r="H181" s="24"/>
      <c r="I181" s="25"/>
      <c r="J181" s="26"/>
      <c r="K181" s="25"/>
      <c r="L181" s="25">
        <f t="shared" si="16"/>
        <v>0</v>
      </c>
      <c r="M181" s="27">
        <f t="shared" si="17"/>
        <v>0</v>
      </c>
    </row>
    <row r="182" spans="1:13" ht="26.1" hidden="1" customHeight="1" x14ac:dyDescent="0.25">
      <c r="A182" s="22" t="s">
        <v>323</v>
      </c>
      <c r="B182" s="23" t="s">
        <v>324</v>
      </c>
      <c r="C182" s="22" t="s">
        <v>13</v>
      </c>
      <c r="D182" s="24">
        <v>88.85</v>
      </c>
      <c r="E182" s="24">
        <v>3.5824019999999996</v>
      </c>
      <c r="F182" s="24">
        <v>4.43</v>
      </c>
      <c r="G182" s="24">
        <v>393.61</v>
      </c>
      <c r="H182" s="24"/>
      <c r="I182" s="25"/>
      <c r="J182" s="26"/>
      <c r="K182" s="25"/>
      <c r="L182" s="25">
        <f t="shared" si="16"/>
        <v>0</v>
      </c>
      <c r="M182" s="27">
        <f t="shared" si="17"/>
        <v>0</v>
      </c>
    </row>
    <row r="183" spans="1:13" ht="26.1" hidden="1" customHeight="1" x14ac:dyDescent="0.25">
      <c r="A183" s="22" t="s">
        <v>325</v>
      </c>
      <c r="B183" s="23" t="s">
        <v>326</v>
      </c>
      <c r="C183" s="22" t="s">
        <v>13</v>
      </c>
      <c r="D183" s="24">
        <v>115.8</v>
      </c>
      <c r="E183" s="24">
        <v>12.342110999999999</v>
      </c>
      <c r="F183" s="24">
        <v>15.26</v>
      </c>
      <c r="G183" s="24">
        <v>1767.11</v>
      </c>
      <c r="H183" s="24"/>
      <c r="I183" s="25"/>
      <c r="J183" s="26"/>
      <c r="K183" s="25"/>
      <c r="L183" s="25">
        <f t="shared" si="16"/>
        <v>0</v>
      </c>
      <c r="M183" s="27">
        <f t="shared" si="17"/>
        <v>0</v>
      </c>
    </row>
    <row r="184" spans="1:13" ht="26.1" hidden="1" customHeight="1" x14ac:dyDescent="0.25">
      <c r="A184" s="22" t="s">
        <v>327</v>
      </c>
      <c r="B184" s="23" t="s">
        <v>328</v>
      </c>
      <c r="C184" s="22" t="s">
        <v>13</v>
      </c>
      <c r="D184" s="24">
        <v>88.85</v>
      </c>
      <c r="E184" s="24">
        <v>15.090254999999999</v>
      </c>
      <c r="F184" s="24">
        <v>18.66</v>
      </c>
      <c r="G184" s="24">
        <v>1657.94</v>
      </c>
      <c r="H184" s="24"/>
      <c r="I184" s="25"/>
      <c r="J184" s="26"/>
      <c r="K184" s="25"/>
      <c r="L184" s="25">
        <f t="shared" si="16"/>
        <v>0</v>
      </c>
      <c r="M184" s="27">
        <f t="shared" si="17"/>
        <v>0</v>
      </c>
    </row>
    <row r="185" spans="1:13" ht="26.1" hidden="1" customHeight="1" x14ac:dyDescent="0.25">
      <c r="A185" s="22" t="s">
        <v>329</v>
      </c>
      <c r="B185" s="23" t="s">
        <v>330</v>
      </c>
      <c r="C185" s="22" t="s">
        <v>13</v>
      </c>
      <c r="D185" s="24">
        <v>115.8</v>
      </c>
      <c r="E185" s="24">
        <v>8.2362529999999996</v>
      </c>
      <c r="F185" s="24">
        <v>10.18</v>
      </c>
      <c r="G185" s="24">
        <v>1178.8399999999999</v>
      </c>
      <c r="H185" s="24"/>
      <c r="I185" s="25"/>
      <c r="J185" s="26"/>
      <c r="K185" s="25"/>
      <c r="L185" s="25">
        <f t="shared" si="16"/>
        <v>0</v>
      </c>
      <c r="M185" s="27">
        <f t="shared" si="17"/>
        <v>0</v>
      </c>
    </row>
    <row r="186" spans="1:13" ht="26.1" hidden="1" customHeight="1" x14ac:dyDescent="0.25">
      <c r="A186" s="22" t="s">
        <v>331</v>
      </c>
      <c r="B186" s="23" t="s">
        <v>332</v>
      </c>
      <c r="C186" s="22" t="s">
        <v>13</v>
      </c>
      <c r="D186" s="24">
        <v>88.85</v>
      </c>
      <c r="E186" s="24">
        <v>8.9069310000000002</v>
      </c>
      <c r="F186" s="24">
        <v>11.01</v>
      </c>
      <c r="G186" s="24">
        <v>978.24</v>
      </c>
      <c r="H186" s="24"/>
      <c r="I186" s="25"/>
      <c r="J186" s="26"/>
      <c r="K186" s="25"/>
      <c r="L186" s="25">
        <f t="shared" si="16"/>
        <v>0</v>
      </c>
      <c r="M186" s="27">
        <f t="shared" si="17"/>
        <v>0</v>
      </c>
    </row>
    <row r="187" spans="1:13" ht="26.1" hidden="1" customHeight="1" x14ac:dyDescent="0.25">
      <c r="A187" s="22" t="s">
        <v>333</v>
      </c>
      <c r="B187" s="23" t="s">
        <v>334</v>
      </c>
      <c r="C187" s="22" t="s">
        <v>13</v>
      </c>
      <c r="D187" s="24">
        <v>347.4</v>
      </c>
      <c r="E187" s="24">
        <v>3.2715999999999998</v>
      </c>
      <c r="F187" s="24">
        <v>4.04</v>
      </c>
      <c r="G187" s="24">
        <v>1403.5</v>
      </c>
      <c r="H187" s="24"/>
      <c r="I187" s="25"/>
      <c r="J187" s="26"/>
      <c r="K187" s="25"/>
      <c r="L187" s="25">
        <f t="shared" si="16"/>
        <v>0</v>
      </c>
      <c r="M187" s="27">
        <f t="shared" si="17"/>
        <v>0</v>
      </c>
    </row>
    <row r="188" spans="1:13" ht="39" hidden="1" customHeight="1" x14ac:dyDescent="0.25">
      <c r="A188" s="22" t="s">
        <v>335</v>
      </c>
      <c r="B188" s="23" t="s">
        <v>336</v>
      </c>
      <c r="C188" s="22" t="s">
        <v>13</v>
      </c>
      <c r="D188" s="24">
        <v>347.4</v>
      </c>
      <c r="E188" s="24">
        <v>18.582687999999997</v>
      </c>
      <c r="F188" s="24">
        <v>22.97</v>
      </c>
      <c r="G188" s="24">
        <v>7979.78</v>
      </c>
      <c r="H188" s="24"/>
      <c r="I188" s="25"/>
      <c r="J188" s="26"/>
      <c r="K188" s="25"/>
      <c r="L188" s="25">
        <f t="shared" si="16"/>
        <v>0</v>
      </c>
      <c r="M188" s="27">
        <f t="shared" si="17"/>
        <v>0</v>
      </c>
    </row>
    <row r="189" spans="1:13" ht="51.95" hidden="1" customHeight="1" x14ac:dyDescent="0.25">
      <c r="A189" s="22" t="s">
        <v>337</v>
      </c>
      <c r="B189" s="23" t="s">
        <v>338</v>
      </c>
      <c r="C189" s="22" t="s">
        <v>13</v>
      </c>
      <c r="D189" s="24">
        <v>347.4</v>
      </c>
      <c r="E189" s="24">
        <v>19.171576000000002</v>
      </c>
      <c r="F189" s="24">
        <v>23.7</v>
      </c>
      <c r="G189" s="24">
        <v>8233.3799999999992</v>
      </c>
      <c r="H189" s="24"/>
      <c r="I189" s="25"/>
      <c r="J189" s="26"/>
      <c r="K189" s="25"/>
      <c r="L189" s="25">
        <f t="shared" si="16"/>
        <v>0</v>
      </c>
      <c r="M189" s="27">
        <f t="shared" si="17"/>
        <v>0</v>
      </c>
    </row>
    <row r="190" spans="1:13" ht="24" hidden="1" customHeight="1" x14ac:dyDescent="0.25">
      <c r="A190" s="28" t="s">
        <v>339</v>
      </c>
      <c r="B190" s="29" t="s">
        <v>340</v>
      </c>
      <c r="C190" s="28"/>
      <c r="D190" s="30">
        <v>1</v>
      </c>
      <c r="E190" s="24"/>
      <c r="F190" s="30">
        <v>76449.950000000012</v>
      </c>
      <c r="G190" s="30">
        <v>76449.950000000012</v>
      </c>
      <c r="H190" s="30"/>
      <c r="I190" s="25"/>
      <c r="J190" s="37"/>
      <c r="K190" s="25"/>
      <c r="L190" s="25">
        <f t="shared" si="16"/>
        <v>0</v>
      </c>
      <c r="M190" s="27">
        <f t="shared" si="17"/>
        <v>0</v>
      </c>
    </row>
    <row r="191" spans="1:13" ht="24" hidden="1" customHeight="1" x14ac:dyDescent="0.25">
      <c r="A191" s="28" t="s">
        <v>341</v>
      </c>
      <c r="B191" s="29" t="s">
        <v>342</v>
      </c>
      <c r="C191" s="28"/>
      <c r="D191" s="30">
        <v>1</v>
      </c>
      <c r="E191" s="24"/>
      <c r="F191" s="30">
        <v>12443.23</v>
      </c>
      <c r="G191" s="30">
        <v>12443.23</v>
      </c>
      <c r="H191" s="30"/>
      <c r="I191" s="25"/>
      <c r="J191" s="37"/>
      <c r="K191" s="25"/>
      <c r="L191" s="25">
        <f t="shared" si="16"/>
        <v>0</v>
      </c>
      <c r="M191" s="27">
        <f t="shared" si="17"/>
        <v>0</v>
      </c>
    </row>
    <row r="192" spans="1:13" ht="51.95" hidden="1" customHeight="1" x14ac:dyDescent="0.25">
      <c r="A192" s="22" t="s">
        <v>343</v>
      </c>
      <c r="B192" s="23" t="s">
        <v>344</v>
      </c>
      <c r="C192" s="22" t="s">
        <v>6</v>
      </c>
      <c r="D192" s="24">
        <v>5</v>
      </c>
      <c r="E192" s="24">
        <v>412.85956199999998</v>
      </c>
      <c r="F192" s="24">
        <v>510.42</v>
      </c>
      <c r="G192" s="24">
        <v>2552.1</v>
      </c>
      <c r="H192" s="24"/>
      <c r="I192" s="25"/>
      <c r="J192" s="26"/>
      <c r="K192" s="25"/>
      <c r="L192" s="25">
        <f t="shared" si="16"/>
        <v>0</v>
      </c>
      <c r="M192" s="27">
        <f t="shared" si="17"/>
        <v>0</v>
      </c>
    </row>
    <row r="193" spans="1:13" ht="51.95" hidden="1" customHeight="1" x14ac:dyDescent="0.25">
      <c r="A193" s="22" t="s">
        <v>345</v>
      </c>
      <c r="B193" s="23" t="s">
        <v>346</v>
      </c>
      <c r="C193" s="22" t="s">
        <v>6</v>
      </c>
      <c r="D193" s="24">
        <v>2</v>
      </c>
      <c r="E193" s="24">
        <v>644.61152699999991</v>
      </c>
      <c r="F193" s="24">
        <v>796.93</v>
      </c>
      <c r="G193" s="24">
        <v>1593.86</v>
      </c>
      <c r="H193" s="24"/>
      <c r="I193" s="25"/>
      <c r="J193" s="26"/>
      <c r="K193" s="25"/>
      <c r="L193" s="25">
        <f t="shared" si="16"/>
        <v>0</v>
      </c>
      <c r="M193" s="27">
        <f t="shared" si="17"/>
        <v>0</v>
      </c>
    </row>
    <row r="194" spans="1:13" ht="26.1" hidden="1" customHeight="1" x14ac:dyDescent="0.25">
      <c r="A194" s="22" t="s">
        <v>347</v>
      </c>
      <c r="B194" s="23" t="s">
        <v>348</v>
      </c>
      <c r="C194" s="22" t="s">
        <v>6</v>
      </c>
      <c r="D194" s="24">
        <v>7</v>
      </c>
      <c r="E194" s="24">
        <v>38.179572</v>
      </c>
      <c r="F194" s="24">
        <v>47.2</v>
      </c>
      <c r="G194" s="24">
        <v>330.4</v>
      </c>
      <c r="H194" s="24"/>
      <c r="I194" s="25"/>
      <c r="J194" s="26"/>
      <c r="K194" s="25"/>
      <c r="L194" s="25">
        <f t="shared" si="16"/>
        <v>0</v>
      </c>
      <c r="M194" s="27">
        <f t="shared" si="17"/>
        <v>0</v>
      </c>
    </row>
    <row r="195" spans="1:13" ht="51.95" hidden="1" customHeight="1" x14ac:dyDescent="0.25">
      <c r="A195" s="22" t="s">
        <v>349</v>
      </c>
      <c r="B195" s="23" t="s">
        <v>350</v>
      </c>
      <c r="C195" s="22" t="s">
        <v>6</v>
      </c>
      <c r="D195" s="24">
        <v>4</v>
      </c>
      <c r="E195" s="24">
        <v>177.50065799999999</v>
      </c>
      <c r="F195" s="24">
        <v>219.44</v>
      </c>
      <c r="G195" s="24">
        <v>877.76</v>
      </c>
      <c r="H195" s="24"/>
      <c r="I195" s="25"/>
      <c r="J195" s="26"/>
      <c r="K195" s="25"/>
      <c r="L195" s="25">
        <f t="shared" si="16"/>
        <v>0</v>
      </c>
      <c r="M195" s="27">
        <f t="shared" si="17"/>
        <v>0</v>
      </c>
    </row>
    <row r="196" spans="1:13" ht="65.099999999999994" hidden="1" customHeight="1" x14ac:dyDescent="0.25">
      <c r="A196" s="22" t="s">
        <v>351</v>
      </c>
      <c r="B196" s="23" t="s">
        <v>352</v>
      </c>
      <c r="C196" s="22" t="s">
        <v>6</v>
      </c>
      <c r="D196" s="24">
        <v>5</v>
      </c>
      <c r="E196" s="24">
        <v>209.832245</v>
      </c>
      <c r="F196" s="24">
        <v>259.42</v>
      </c>
      <c r="G196" s="24">
        <v>1297.0999999999999</v>
      </c>
      <c r="H196" s="24"/>
      <c r="I196" s="25"/>
      <c r="J196" s="26"/>
      <c r="K196" s="25"/>
      <c r="L196" s="25">
        <f t="shared" si="16"/>
        <v>0</v>
      </c>
      <c r="M196" s="27">
        <f t="shared" si="17"/>
        <v>0</v>
      </c>
    </row>
    <row r="197" spans="1:13" ht="51.95" hidden="1" customHeight="1" x14ac:dyDescent="0.25">
      <c r="A197" s="22" t="s">
        <v>353</v>
      </c>
      <c r="B197" s="23" t="s">
        <v>354</v>
      </c>
      <c r="C197" s="22" t="s">
        <v>6</v>
      </c>
      <c r="D197" s="24">
        <v>1</v>
      </c>
      <c r="E197" s="24">
        <v>243.300713</v>
      </c>
      <c r="F197" s="24">
        <v>300.79000000000002</v>
      </c>
      <c r="G197" s="24">
        <v>300.79000000000002</v>
      </c>
      <c r="H197" s="24"/>
      <c r="I197" s="25"/>
      <c r="J197" s="26"/>
      <c r="K197" s="25"/>
      <c r="L197" s="25">
        <f t="shared" si="16"/>
        <v>0</v>
      </c>
      <c r="M197" s="27">
        <f t="shared" si="17"/>
        <v>0</v>
      </c>
    </row>
    <row r="198" spans="1:13" ht="39" hidden="1" customHeight="1" x14ac:dyDescent="0.25">
      <c r="A198" s="22" t="s">
        <v>355</v>
      </c>
      <c r="B198" s="23" t="s">
        <v>356</v>
      </c>
      <c r="C198" s="22" t="s">
        <v>6</v>
      </c>
      <c r="D198" s="24">
        <v>1</v>
      </c>
      <c r="E198" s="24">
        <v>112.10955299999999</v>
      </c>
      <c r="F198" s="24">
        <v>138.6</v>
      </c>
      <c r="G198" s="24">
        <v>138.6</v>
      </c>
      <c r="H198" s="24"/>
      <c r="I198" s="25"/>
      <c r="J198" s="26"/>
      <c r="K198" s="25"/>
      <c r="L198" s="25">
        <f t="shared" si="16"/>
        <v>0</v>
      </c>
      <c r="M198" s="27">
        <f t="shared" si="17"/>
        <v>0</v>
      </c>
    </row>
    <row r="199" spans="1:13" ht="39" hidden="1" customHeight="1" x14ac:dyDescent="0.25">
      <c r="A199" s="22" t="s">
        <v>357</v>
      </c>
      <c r="B199" s="23" t="s">
        <v>358</v>
      </c>
      <c r="C199" s="22" t="s">
        <v>6</v>
      </c>
      <c r="D199" s="24">
        <v>4</v>
      </c>
      <c r="E199" s="24">
        <v>123.854597</v>
      </c>
      <c r="F199" s="24">
        <v>153.12</v>
      </c>
      <c r="G199" s="24">
        <v>612.48</v>
      </c>
      <c r="H199" s="24"/>
      <c r="I199" s="25"/>
      <c r="J199" s="26"/>
      <c r="K199" s="25"/>
      <c r="L199" s="25">
        <f t="shared" si="16"/>
        <v>0</v>
      </c>
      <c r="M199" s="27">
        <f t="shared" si="17"/>
        <v>0</v>
      </c>
    </row>
    <row r="200" spans="1:13" ht="26.1" hidden="1" customHeight="1" x14ac:dyDescent="0.25">
      <c r="A200" s="22" t="s">
        <v>359</v>
      </c>
      <c r="B200" s="23" t="s">
        <v>360</v>
      </c>
      <c r="C200" s="22" t="s">
        <v>6</v>
      </c>
      <c r="D200" s="24">
        <v>7</v>
      </c>
      <c r="E200" s="24">
        <v>84.791692999999995</v>
      </c>
      <c r="F200" s="24">
        <v>104.83</v>
      </c>
      <c r="G200" s="24">
        <v>733.81</v>
      </c>
      <c r="H200" s="24"/>
      <c r="I200" s="25"/>
      <c r="J200" s="26"/>
      <c r="K200" s="25"/>
      <c r="L200" s="25">
        <f t="shared" si="16"/>
        <v>0</v>
      </c>
      <c r="M200" s="27">
        <f t="shared" si="17"/>
        <v>0</v>
      </c>
    </row>
    <row r="201" spans="1:13" ht="24" hidden="1" customHeight="1" x14ac:dyDescent="0.25">
      <c r="A201" s="22" t="s">
        <v>361</v>
      </c>
      <c r="B201" s="23" t="s">
        <v>362</v>
      </c>
      <c r="C201" s="22" t="s">
        <v>13</v>
      </c>
      <c r="D201" s="24">
        <v>5.3</v>
      </c>
      <c r="E201" s="24">
        <v>452.69129199999998</v>
      </c>
      <c r="F201" s="24">
        <v>559.66</v>
      </c>
      <c r="G201" s="24">
        <v>2966.2</v>
      </c>
      <c r="H201" s="24"/>
      <c r="I201" s="25"/>
      <c r="J201" s="26"/>
      <c r="K201" s="25"/>
      <c r="L201" s="25">
        <f t="shared" si="16"/>
        <v>0</v>
      </c>
      <c r="M201" s="27">
        <f t="shared" si="17"/>
        <v>0</v>
      </c>
    </row>
    <row r="202" spans="1:13" ht="24" hidden="1" customHeight="1" x14ac:dyDescent="0.25">
      <c r="A202" s="22" t="s">
        <v>363</v>
      </c>
      <c r="B202" s="23" t="s">
        <v>364</v>
      </c>
      <c r="C202" s="22" t="s">
        <v>13</v>
      </c>
      <c r="D202" s="24">
        <v>1.8</v>
      </c>
      <c r="E202" s="24">
        <v>467.40531299999998</v>
      </c>
      <c r="F202" s="24">
        <v>577.85</v>
      </c>
      <c r="G202" s="24">
        <v>1040.1300000000001</v>
      </c>
      <c r="H202" s="24"/>
      <c r="I202" s="25"/>
      <c r="J202" s="26"/>
      <c r="K202" s="25"/>
      <c r="L202" s="25">
        <f t="shared" si="16"/>
        <v>0</v>
      </c>
      <c r="M202" s="27">
        <f t="shared" si="17"/>
        <v>0</v>
      </c>
    </row>
    <row r="203" spans="1:13" ht="24" hidden="1" customHeight="1" x14ac:dyDescent="0.25">
      <c r="A203" s="28" t="s">
        <v>365</v>
      </c>
      <c r="B203" s="29" t="s">
        <v>366</v>
      </c>
      <c r="C203" s="28"/>
      <c r="D203" s="30">
        <v>1</v>
      </c>
      <c r="E203" s="24"/>
      <c r="F203" s="30">
        <v>11728.710000000001</v>
      </c>
      <c r="G203" s="30">
        <v>11728.710000000001</v>
      </c>
      <c r="H203" s="30"/>
      <c r="I203" s="25"/>
      <c r="J203" s="37"/>
      <c r="K203" s="25"/>
      <c r="L203" s="25">
        <f t="shared" si="16"/>
        <v>0</v>
      </c>
      <c r="M203" s="27">
        <f t="shared" si="17"/>
        <v>0</v>
      </c>
    </row>
    <row r="204" spans="1:13" ht="26.1" hidden="1" customHeight="1" x14ac:dyDescent="0.25">
      <c r="A204" s="22" t="s">
        <v>367</v>
      </c>
      <c r="B204" s="23" t="s">
        <v>368</v>
      </c>
      <c r="C204" s="22" t="s">
        <v>6</v>
      </c>
      <c r="D204" s="24">
        <v>2</v>
      </c>
      <c r="E204" s="24">
        <v>1080.519511</v>
      </c>
      <c r="F204" s="24">
        <v>1335.85</v>
      </c>
      <c r="G204" s="24">
        <v>2671.7</v>
      </c>
      <c r="H204" s="24"/>
      <c r="I204" s="25"/>
      <c r="J204" s="26"/>
      <c r="K204" s="25"/>
      <c r="L204" s="25">
        <f t="shared" si="16"/>
        <v>0</v>
      </c>
      <c r="M204" s="27">
        <f t="shared" si="17"/>
        <v>0</v>
      </c>
    </row>
    <row r="205" spans="1:13" ht="39" hidden="1" customHeight="1" x14ac:dyDescent="0.25">
      <c r="A205" s="22" t="s">
        <v>369</v>
      </c>
      <c r="B205" s="23" t="s">
        <v>370</v>
      </c>
      <c r="C205" s="22" t="s">
        <v>6</v>
      </c>
      <c r="D205" s="24">
        <v>2</v>
      </c>
      <c r="E205" s="24">
        <v>40.715061999999996</v>
      </c>
      <c r="F205" s="24">
        <v>50.34</v>
      </c>
      <c r="G205" s="24">
        <v>100.68</v>
      </c>
      <c r="H205" s="24"/>
      <c r="I205" s="25"/>
      <c r="J205" s="26"/>
      <c r="K205" s="25"/>
      <c r="L205" s="25">
        <f t="shared" si="16"/>
        <v>0</v>
      </c>
      <c r="M205" s="27">
        <f t="shared" si="17"/>
        <v>0</v>
      </c>
    </row>
    <row r="206" spans="1:13" ht="26.1" hidden="1" customHeight="1" x14ac:dyDescent="0.25">
      <c r="A206" s="22" t="s">
        <v>371</v>
      </c>
      <c r="B206" s="23" t="s">
        <v>169</v>
      </c>
      <c r="C206" s="22" t="s">
        <v>26</v>
      </c>
      <c r="D206" s="24">
        <v>150</v>
      </c>
      <c r="E206" s="24">
        <v>4.130395</v>
      </c>
      <c r="F206" s="24">
        <v>5.1100000000000003</v>
      </c>
      <c r="G206" s="24">
        <v>766.5</v>
      </c>
      <c r="H206" s="24"/>
      <c r="I206" s="25"/>
      <c r="J206" s="26"/>
      <c r="K206" s="25"/>
      <c r="L206" s="25">
        <f t="shared" si="16"/>
        <v>0</v>
      </c>
      <c r="M206" s="27">
        <f t="shared" si="17"/>
        <v>0</v>
      </c>
    </row>
    <row r="207" spans="1:13" ht="26.1" hidden="1" customHeight="1" x14ac:dyDescent="0.25">
      <c r="A207" s="22" t="s">
        <v>372</v>
      </c>
      <c r="B207" s="23" t="s">
        <v>373</v>
      </c>
      <c r="C207" s="22" t="s">
        <v>26</v>
      </c>
      <c r="D207" s="24">
        <v>52</v>
      </c>
      <c r="E207" s="24">
        <v>8.2526109999999999</v>
      </c>
      <c r="F207" s="24">
        <v>10.199999999999999</v>
      </c>
      <c r="G207" s="24">
        <v>530.4</v>
      </c>
      <c r="H207" s="24"/>
      <c r="I207" s="25"/>
      <c r="J207" s="26"/>
      <c r="K207" s="25"/>
      <c r="L207" s="25">
        <f t="shared" ref="L207:L270" si="18">I207*F207</f>
        <v>0</v>
      </c>
      <c r="M207" s="27">
        <f t="shared" ref="M207:M270" si="19">L207+K207</f>
        <v>0</v>
      </c>
    </row>
    <row r="208" spans="1:13" ht="26.1" hidden="1" customHeight="1" x14ac:dyDescent="0.25">
      <c r="A208" s="22" t="s">
        <v>374</v>
      </c>
      <c r="B208" s="23" t="s">
        <v>375</v>
      </c>
      <c r="C208" s="22" t="s">
        <v>26</v>
      </c>
      <c r="D208" s="24">
        <v>15</v>
      </c>
      <c r="E208" s="24">
        <v>12.652913</v>
      </c>
      <c r="F208" s="24">
        <v>15.64</v>
      </c>
      <c r="G208" s="24">
        <v>234.6</v>
      </c>
      <c r="H208" s="24"/>
      <c r="I208" s="25"/>
      <c r="J208" s="26"/>
      <c r="K208" s="25"/>
      <c r="L208" s="25">
        <f t="shared" si="18"/>
        <v>0</v>
      </c>
      <c r="M208" s="27">
        <f t="shared" si="19"/>
        <v>0</v>
      </c>
    </row>
    <row r="209" spans="1:13" ht="39" hidden="1" customHeight="1" x14ac:dyDescent="0.25">
      <c r="A209" s="22" t="s">
        <v>376</v>
      </c>
      <c r="B209" s="23" t="s">
        <v>377</v>
      </c>
      <c r="C209" s="22" t="s">
        <v>6</v>
      </c>
      <c r="D209" s="24">
        <v>6</v>
      </c>
      <c r="E209" s="24">
        <v>81.323796999999999</v>
      </c>
      <c r="F209" s="24">
        <v>100.54</v>
      </c>
      <c r="G209" s="24">
        <v>603.24</v>
      </c>
      <c r="H209" s="24"/>
      <c r="I209" s="25"/>
      <c r="J209" s="26"/>
      <c r="K209" s="25"/>
      <c r="L209" s="25">
        <f t="shared" si="18"/>
        <v>0</v>
      </c>
      <c r="M209" s="27">
        <f t="shared" si="19"/>
        <v>0</v>
      </c>
    </row>
    <row r="210" spans="1:13" ht="39" hidden="1" customHeight="1" x14ac:dyDescent="0.25">
      <c r="A210" s="22" t="s">
        <v>378</v>
      </c>
      <c r="B210" s="23" t="s">
        <v>379</v>
      </c>
      <c r="C210" s="22" t="s">
        <v>6</v>
      </c>
      <c r="D210" s="24">
        <v>7</v>
      </c>
      <c r="E210" s="24">
        <v>77.160685999999998</v>
      </c>
      <c r="F210" s="24">
        <v>95.39</v>
      </c>
      <c r="G210" s="24">
        <v>667.73</v>
      </c>
      <c r="H210" s="24"/>
      <c r="I210" s="25"/>
      <c r="J210" s="26"/>
      <c r="K210" s="25"/>
      <c r="L210" s="25">
        <f t="shared" si="18"/>
        <v>0</v>
      </c>
      <c r="M210" s="27">
        <f t="shared" si="19"/>
        <v>0</v>
      </c>
    </row>
    <row r="211" spans="1:13" ht="26.1" hidden="1" customHeight="1" x14ac:dyDescent="0.25">
      <c r="A211" s="22" t="s">
        <v>380</v>
      </c>
      <c r="B211" s="23" t="s">
        <v>381</v>
      </c>
      <c r="C211" s="22" t="s">
        <v>6</v>
      </c>
      <c r="D211" s="24">
        <v>7</v>
      </c>
      <c r="E211" s="24">
        <v>14.076059000000001</v>
      </c>
      <c r="F211" s="24">
        <v>17.399999999999999</v>
      </c>
      <c r="G211" s="24">
        <v>121.8</v>
      </c>
      <c r="H211" s="24"/>
      <c r="I211" s="25"/>
      <c r="J211" s="26"/>
      <c r="K211" s="25"/>
      <c r="L211" s="25">
        <f t="shared" si="18"/>
        <v>0</v>
      </c>
      <c r="M211" s="27">
        <f t="shared" si="19"/>
        <v>0</v>
      </c>
    </row>
    <row r="212" spans="1:13" ht="26.1" hidden="1" customHeight="1" x14ac:dyDescent="0.25">
      <c r="A212" s="22" t="s">
        <v>382</v>
      </c>
      <c r="B212" s="23" t="s">
        <v>383</v>
      </c>
      <c r="C212" s="22" t="s">
        <v>6</v>
      </c>
      <c r="D212" s="24">
        <v>8</v>
      </c>
      <c r="E212" s="24">
        <v>8.530697</v>
      </c>
      <c r="F212" s="24">
        <v>10.55</v>
      </c>
      <c r="G212" s="24">
        <v>84.4</v>
      </c>
      <c r="H212" s="24"/>
      <c r="I212" s="25"/>
      <c r="J212" s="26"/>
      <c r="K212" s="25"/>
      <c r="L212" s="25">
        <f t="shared" si="18"/>
        <v>0</v>
      </c>
      <c r="M212" s="27">
        <f t="shared" si="19"/>
        <v>0</v>
      </c>
    </row>
    <row r="213" spans="1:13" ht="26.1" hidden="1" customHeight="1" x14ac:dyDescent="0.25">
      <c r="A213" s="22" t="s">
        <v>384</v>
      </c>
      <c r="B213" s="23" t="s">
        <v>175</v>
      </c>
      <c r="C213" s="22" t="s">
        <v>6</v>
      </c>
      <c r="D213" s="24">
        <v>35</v>
      </c>
      <c r="E213" s="24">
        <v>5.3736030000000001</v>
      </c>
      <c r="F213" s="24">
        <v>6.64</v>
      </c>
      <c r="G213" s="24">
        <v>232.4</v>
      </c>
      <c r="H213" s="24"/>
      <c r="I213" s="25"/>
      <c r="J213" s="26"/>
      <c r="K213" s="25"/>
      <c r="L213" s="25">
        <f t="shared" si="18"/>
        <v>0</v>
      </c>
      <c r="M213" s="27">
        <f t="shared" si="19"/>
        <v>0</v>
      </c>
    </row>
    <row r="214" spans="1:13" ht="39" hidden="1" customHeight="1" x14ac:dyDescent="0.25">
      <c r="A214" s="22" t="s">
        <v>385</v>
      </c>
      <c r="B214" s="23" t="s">
        <v>386</v>
      </c>
      <c r="C214" s="22" t="s">
        <v>6</v>
      </c>
      <c r="D214" s="24">
        <v>6</v>
      </c>
      <c r="E214" s="24">
        <v>13.020968</v>
      </c>
      <c r="F214" s="24">
        <v>16.100000000000001</v>
      </c>
      <c r="G214" s="24">
        <v>96.6</v>
      </c>
      <c r="H214" s="24"/>
      <c r="I214" s="25"/>
      <c r="J214" s="26"/>
      <c r="K214" s="25"/>
      <c r="L214" s="25">
        <f t="shared" si="18"/>
        <v>0</v>
      </c>
      <c r="M214" s="27">
        <f t="shared" si="19"/>
        <v>0</v>
      </c>
    </row>
    <row r="215" spans="1:13" ht="26.1" hidden="1" customHeight="1" x14ac:dyDescent="0.25">
      <c r="A215" s="22" t="s">
        <v>387</v>
      </c>
      <c r="B215" s="23" t="s">
        <v>388</v>
      </c>
      <c r="C215" s="22" t="s">
        <v>19</v>
      </c>
      <c r="D215" s="24">
        <v>19</v>
      </c>
      <c r="E215" s="24">
        <v>20.782838999999999</v>
      </c>
      <c r="F215" s="24">
        <v>25.69</v>
      </c>
      <c r="G215" s="24">
        <v>488.11</v>
      </c>
      <c r="H215" s="24"/>
      <c r="I215" s="25"/>
      <c r="J215" s="26"/>
      <c r="K215" s="25"/>
      <c r="L215" s="25">
        <f t="shared" si="18"/>
        <v>0</v>
      </c>
      <c r="M215" s="27">
        <f t="shared" si="19"/>
        <v>0</v>
      </c>
    </row>
    <row r="216" spans="1:13" ht="39" hidden="1" customHeight="1" x14ac:dyDescent="0.25">
      <c r="A216" s="22" t="s">
        <v>389</v>
      </c>
      <c r="B216" s="23" t="s">
        <v>390</v>
      </c>
      <c r="C216" s="22" t="s">
        <v>6</v>
      </c>
      <c r="D216" s="24">
        <v>7</v>
      </c>
      <c r="E216" s="24">
        <v>13.757078</v>
      </c>
      <c r="F216" s="24">
        <v>17.010000000000002</v>
      </c>
      <c r="G216" s="24">
        <v>119.07</v>
      </c>
      <c r="H216" s="24"/>
      <c r="I216" s="25"/>
      <c r="J216" s="26"/>
      <c r="K216" s="25"/>
      <c r="L216" s="25">
        <f t="shared" si="18"/>
        <v>0</v>
      </c>
      <c r="M216" s="27">
        <f t="shared" si="19"/>
        <v>0</v>
      </c>
    </row>
    <row r="217" spans="1:13" ht="39" hidden="1" customHeight="1" x14ac:dyDescent="0.25">
      <c r="A217" s="22" t="s">
        <v>391</v>
      </c>
      <c r="B217" s="23" t="s">
        <v>392</v>
      </c>
      <c r="C217" s="22" t="s">
        <v>6</v>
      </c>
      <c r="D217" s="24">
        <v>1</v>
      </c>
      <c r="E217" s="24">
        <v>8.4161909999999995</v>
      </c>
      <c r="F217" s="24">
        <v>10.4</v>
      </c>
      <c r="G217" s="24">
        <v>10.4</v>
      </c>
      <c r="H217" s="24"/>
      <c r="I217" s="25"/>
      <c r="J217" s="26"/>
      <c r="K217" s="25"/>
      <c r="L217" s="25">
        <f t="shared" si="18"/>
        <v>0</v>
      </c>
      <c r="M217" s="27">
        <f t="shared" si="19"/>
        <v>0</v>
      </c>
    </row>
    <row r="218" spans="1:13" ht="39" hidden="1" customHeight="1" x14ac:dyDescent="0.25">
      <c r="A218" s="22" t="s">
        <v>393</v>
      </c>
      <c r="B218" s="23" t="s">
        <v>394</v>
      </c>
      <c r="C218" s="22" t="s">
        <v>6</v>
      </c>
      <c r="D218" s="24">
        <v>11</v>
      </c>
      <c r="E218" s="24">
        <v>9.2095539999999989</v>
      </c>
      <c r="F218" s="24">
        <v>11.39</v>
      </c>
      <c r="G218" s="24">
        <v>125.29</v>
      </c>
      <c r="H218" s="24"/>
      <c r="I218" s="25"/>
      <c r="J218" s="26"/>
      <c r="K218" s="25"/>
      <c r="L218" s="25">
        <f t="shared" si="18"/>
        <v>0</v>
      </c>
      <c r="M218" s="27">
        <f t="shared" si="19"/>
        <v>0</v>
      </c>
    </row>
    <row r="219" spans="1:13" ht="39" hidden="1" customHeight="1" x14ac:dyDescent="0.25">
      <c r="A219" s="22" t="s">
        <v>395</v>
      </c>
      <c r="B219" s="23" t="s">
        <v>189</v>
      </c>
      <c r="C219" s="22" t="s">
        <v>6</v>
      </c>
      <c r="D219" s="24">
        <v>175</v>
      </c>
      <c r="E219" s="24">
        <v>9.6021459999999994</v>
      </c>
      <c r="F219" s="24">
        <v>11.87</v>
      </c>
      <c r="G219" s="24">
        <v>2077.25</v>
      </c>
      <c r="H219" s="24"/>
      <c r="I219" s="25"/>
      <c r="J219" s="26"/>
      <c r="K219" s="25"/>
      <c r="L219" s="25">
        <f t="shared" si="18"/>
        <v>0</v>
      </c>
      <c r="M219" s="27">
        <f t="shared" si="19"/>
        <v>0</v>
      </c>
    </row>
    <row r="220" spans="1:13" ht="39" hidden="1" customHeight="1" x14ac:dyDescent="0.25">
      <c r="A220" s="22" t="s">
        <v>396</v>
      </c>
      <c r="B220" s="23" t="s">
        <v>397</v>
      </c>
      <c r="C220" s="22" t="s">
        <v>6</v>
      </c>
      <c r="D220" s="24">
        <v>3</v>
      </c>
      <c r="E220" s="24">
        <v>9.6103249999999996</v>
      </c>
      <c r="F220" s="24">
        <v>11.88</v>
      </c>
      <c r="G220" s="24">
        <v>35.64</v>
      </c>
      <c r="H220" s="24"/>
      <c r="I220" s="25"/>
      <c r="J220" s="26"/>
      <c r="K220" s="25"/>
      <c r="L220" s="25">
        <f t="shared" si="18"/>
        <v>0</v>
      </c>
      <c r="M220" s="27">
        <f t="shared" si="19"/>
        <v>0</v>
      </c>
    </row>
    <row r="221" spans="1:13" ht="39" hidden="1" customHeight="1" x14ac:dyDescent="0.25">
      <c r="A221" s="22" t="s">
        <v>398</v>
      </c>
      <c r="B221" s="23" t="s">
        <v>399</v>
      </c>
      <c r="C221" s="22" t="s">
        <v>6</v>
      </c>
      <c r="D221" s="24">
        <v>7</v>
      </c>
      <c r="E221" s="24">
        <v>5.5371829999999997</v>
      </c>
      <c r="F221" s="24">
        <v>6.85</v>
      </c>
      <c r="G221" s="24">
        <v>47.95</v>
      </c>
      <c r="H221" s="24"/>
      <c r="I221" s="25"/>
      <c r="J221" s="26"/>
      <c r="K221" s="25"/>
      <c r="L221" s="25">
        <f t="shared" si="18"/>
        <v>0</v>
      </c>
      <c r="M221" s="27">
        <f t="shared" si="19"/>
        <v>0</v>
      </c>
    </row>
    <row r="222" spans="1:13" ht="39" hidden="1" customHeight="1" x14ac:dyDescent="0.25">
      <c r="A222" s="22" t="s">
        <v>400</v>
      </c>
      <c r="B222" s="23" t="s">
        <v>187</v>
      </c>
      <c r="C222" s="22" t="s">
        <v>6</v>
      </c>
      <c r="D222" s="24">
        <v>108</v>
      </c>
      <c r="E222" s="24">
        <v>6.8131069999999996</v>
      </c>
      <c r="F222" s="24">
        <v>8.42</v>
      </c>
      <c r="G222" s="24">
        <v>909.36</v>
      </c>
      <c r="H222" s="24"/>
      <c r="I222" s="25"/>
      <c r="J222" s="26"/>
      <c r="K222" s="25"/>
      <c r="L222" s="25">
        <f t="shared" si="18"/>
        <v>0</v>
      </c>
      <c r="M222" s="27">
        <f t="shared" si="19"/>
        <v>0</v>
      </c>
    </row>
    <row r="223" spans="1:13" ht="39" hidden="1" customHeight="1" x14ac:dyDescent="0.25">
      <c r="A223" s="22" t="s">
        <v>401</v>
      </c>
      <c r="B223" s="23" t="s">
        <v>402</v>
      </c>
      <c r="C223" s="22" t="s">
        <v>6</v>
      </c>
      <c r="D223" s="24">
        <v>2</v>
      </c>
      <c r="E223" s="24">
        <v>7.4183529999999998</v>
      </c>
      <c r="F223" s="24">
        <v>9.17</v>
      </c>
      <c r="G223" s="24">
        <v>18.34</v>
      </c>
      <c r="H223" s="24"/>
      <c r="I223" s="25"/>
      <c r="J223" s="26"/>
      <c r="K223" s="25"/>
      <c r="L223" s="25">
        <f t="shared" si="18"/>
        <v>0</v>
      </c>
      <c r="M223" s="27">
        <f t="shared" si="19"/>
        <v>0</v>
      </c>
    </row>
    <row r="224" spans="1:13" ht="39" hidden="1" customHeight="1" x14ac:dyDescent="0.25">
      <c r="A224" s="22" t="s">
        <v>403</v>
      </c>
      <c r="B224" s="23" t="s">
        <v>404</v>
      </c>
      <c r="C224" s="22" t="s">
        <v>6</v>
      </c>
      <c r="D224" s="24">
        <v>8</v>
      </c>
      <c r="E224" s="24">
        <v>14.435934999999999</v>
      </c>
      <c r="F224" s="24">
        <v>17.850000000000001</v>
      </c>
      <c r="G224" s="24">
        <v>142.80000000000001</v>
      </c>
      <c r="H224" s="24"/>
      <c r="I224" s="25"/>
      <c r="J224" s="26"/>
      <c r="K224" s="25"/>
      <c r="L224" s="25">
        <f t="shared" si="18"/>
        <v>0</v>
      </c>
      <c r="M224" s="27">
        <f t="shared" si="19"/>
        <v>0</v>
      </c>
    </row>
    <row r="225" spans="1:13" ht="39" hidden="1" customHeight="1" x14ac:dyDescent="0.25">
      <c r="A225" s="22" t="s">
        <v>405</v>
      </c>
      <c r="B225" s="23" t="s">
        <v>406</v>
      </c>
      <c r="C225" s="22" t="s">
        <v>6</v>
      </c>
      <c r="D225" s="24">
        <v>40</v>
      </c>
      <c r="E225" s="24">
        <v>12.644734</v>
      </c>
      <c r="F225" s="24">
        <v>15.63</v>
      </c>
      <c r="G225" s="24">
        <v>625.20000000000005</v>
      </c>
      <c r="H225" s="24"/>
      <c r="I225" s="25"/>
      <c r="J225" s="26"/>
      <c r="K225" s="25"/>
      <c r="L225" s="25">
        <f t="shared" si="18"/>
        <v>0</v>
      </c>
      <c r="M225" s="27">
        <f t="shared" si="19"/>
        <v>0</v>
      </c>
    </row>
    <row r="226" spans="1:13" ht="39" hidden="1" customHeight="1" x14ac:dyDescent="0.25">
      <c r="A226" s="22" t="s">
        <v>407</v>
      </c>
      <c r="B226" s="23" t="s">
        <v>408</v>
      </c>
      <c r="C226" s="22" t="s">
        <v>6</v>
      </c>
      <c r="D226" s="24">
        <v>28</v>
      </c>
      <c r="E226" s="24">
        <v>22.026046999999998</v>
      </c>
      <c r="F226" s="24">
        <v>27.23</v>
      </c>
      <c r="G226" s="24">
        <v>762.44</v>
      </c>
      <c r="H226" s="24"/>
      <c r="I226" s="25"/>
      <c r="J226" s="26"/>
      <c r="K226" s="25"/>
      <c r="L226" s="25">
        <f t="shared" si="18"/>
        <v>0</v>
      </c>
      <c r="M226" s="27">
        <f t="shared" si="19"/>
        <v>0</v>
      </c>
    </row>
    <row r="227" spans="1:13" ht="39" hidden="1" customHeight="1" x14ac:dyDescent="0.25">
      <c r="A227" s="22" t="s">
        <v>409</v>
      </c>
      <c r="B227" s="23" t="s">
        <v>410</v>
      </c>
      <c r="C227" s="22" t="s">
        <v>6</v>
      </c>
      <c r="D227" s="24">
        <v>8</v>
      </c>
      <c r="E227" s="24">
        <v>7.0257609999999993</v>
      </c>
      <c r="F227" s="24">
        <v>8.69</v>
      </c>
      <c r="G227" s="24">
        <v>69.52</v>
      </c>
      <c r="H227" s="24"/>
      <c r="I227" s="25"/>
      <c r="J227" s="26"/>
      <c r="K227" s="25"/>
      <c r="L227" s="25">
        <f t="shared" si="18"/>
        <v>0</v>
      </c>
      <c r="M227" s="27">
        <f t="shared" si="19"/>
        <v>0</v>
      </c>
    </row>
    <row r="228" spans="1:13" ht="51.95" hidden="1" customHeight="1" x14ac:dyDescent="0.25">
      <c r="A228" s="22" t="s">
        <v>411</v>
      </c>
      <c r="B228" s="23" t="s">
        <v>412</v>
      </c>
      <c r="C228" s="22" t="s">
        <v>6</v>
      </c>
      <c r="D228" s="24">
        <v>8</v>
      </c>
      <c r="E228" s="24">
        <v>5.9706699999999993</v>
      </c>
      <c r="F228" s="24">
        <v>7.38</v>
      </c>
      <c r="G228" s="24">
        <v>59.04</v>
      </c>
      <c r="H228" s="24"/>
      <c r="I228" s="25"/>
      <c r="J228" s="26"/>
      <c r="K228" s="25"/>
      <c r="L228" s="25">
        <f t="shared" si="18"/>
        <v>0</v>
      </c>
      <c r="M228" s="27">
        <f t="shared" si="19"/>
        <v>0</v>
      </c>
    </row>
    <row r="229" spans="1:13" ht="51.95" hidden="1" customHeight="1" x14ac:dyDescent="0.25">
      <c r="A229" s="22" t="s">
        <v>413</v>
      </c>
      <c r="B229" s="23" t="s">
        <v>414</v>
      </c>
      <c r="C229" s="22" t="s">
        <v>6</v>
      </c>
      <c r="D229" s="24">
        <v>5</v>
      </c>
      <c r="E229" s="24">
        <v>3.7050870000000002</v>
      </c>
      <c r="F229" s="24">
        <v>4.58</v>
      </c>
      <c r="G229" s="24">
        <v>22.9</v>
      </c>
      <c r="H229" s="24"/>
      <c r="I229" s="25"/>
      <c r="J229" s="26"/>
      <c r="K229" s="25"/>
      <c r="L229" s="25">
        <f t="shared" si="18"/>
        <v>0</v>
      </c>
      <c r="M229" s="27">
        <f t="shared" si="19"/>
        <v>0</v>
      </c>
    </row>
    <row r="230" spans="1:13" ht="51.95" hidden="1" customHeight="1" x14ac:dyDescent="0.25">
      <c r="A230" s="22" t="s">
        <v>415</v>
      </c>
      <c r="B230" s="23" t="s">
        <v>416</v>
      </c>
      <c r="C230" s="22" t="s">
        <v>6</v>
      </c>
      <c r="D230" s="24">
        <v>35</v>
      </c>
      <c r="E230" s="24">
        <v>2.4373419999999997</v>
      </c>
      <c r="F230" s="24">
        <v>3.01</v>
      </c>
      <c r="G230" s="24">
        <v>105.35</v>
      </c>
      <c r="H230" s="24"/>
      <c r="I230" s="25"/>
      <c r="J230" s="26"/>
      <c r="K230" s="25"/>
      <c r="L230" s="25">
        <f t="shared" si="18"/>
        <v>0</v>
      </c>
      <c r="M230" s="27">
        <f t="shared" si="19"/>
        <v>0</v>
      </c>
    </row>
    <row r="231" spans="1:13" ht="24" hidden="1" customHeight="1" x14ac:dyDescent="0.25">
      <c r="A231" s="28" t="s">
        <v>417</v>
      </c>
      <c r="B231" s="29" t="s">
        <v>418</v>
      </c>
      <c r="C231" s="28"/>
      <c r="D231" s="30">
        <v>1</v>
      </c>
      <c r="E231" s="24"/>
      <c r="F231" s="30">
        <v>19346.280000000002</v>
      </c>
      <c r="G231" s="30">
        <v>19346.280000000002</v>
      </c>
      <c r="H231" s="30"/>
      <c r="I231" s="25"/>
      <c r="J231" s="37"/>
      <c r="K231" s="25"/>
      <c r="L231" s="25">
        <f t="shared" si="18"/>
        <v>0</v>
      </c>
      <c r="M231" s="27">
        <f t="shared" si="19"/>
        <v>0</v>
      </c>
    </row>
    <row r="232" spans="1:13" ht="39" hidden="1" customHeight="1" x14ac:dyDescent="0.25">
      <c r="A232" s="22" t="s">
        <v>419</v>
      </c>
      <c r="B232" s="23" t="s">
        <v>420</v>
      </c>
      <c r="C232" s="22" t="s">
        <v>26</v>
      </c>
      <c r="D232" s="24">
        <v>89</v>
      </c>
      <c r="E232" s="24">
        <v>28.659215999999997</v>
      </c>
      <c r="F232" s="24">
        <v>35.43</v>
      </c>
      <c r="G232" s="24">
        <v>3153.27</v>
      </c>
      <c r="H232" s="24"/>
      <c r="I232" s="25"/>
      <c r="J232" s="26"/>
      <c r="K232" s="25"/>
      <c r="L232" s="25">
        <f t="shared" si="18"/>
        <v>0</v>
      </c>
      <c r="M232" s="27">
        <f t="shared" si="19"/>
        <v>0</v>
      </c>
    </row>
    <row r="233" spans="1:13" ht="39" hidden="1" customHeight="1" x14ac:dyDescent="0.25">
      <c r="A233" s="22" t="s">
        <v>421</v>
      </c>
      <c r="B233" s="23" t="s">
        <v>422</v>
      </c>
      <c r="C233" s="22" t="s">
        <v>26</v>
      </c>
      <c r="D233" s="24">
        <v>16</v>
      </c>
      <c r="E233" s="24">
        <v>25.673880999999998</v>
      </c>
      <c r="F233" s="24">
        <v>31.74</v>
      </c>
      <c r="G233" s="24">
        <v>507.84</v>
      </c>
      <c r="H233" s="24"/>
      <c r="I233" s="25"/>
      <c r="J233" s="26"/>
      <c r="K233" s="25"/>
      <c r="L233" s="25">
        <f t="shared" si="18"/>
        <v>0</v>
      </c>
      <c r="M233" s="27">
        <f t="shared" si="19"/>
        <v>0</v>
      </c>
    </row>
    <row r="234" spans="1:13" ht="39" hidden="1" customHeight="1" x14ac:dyDescent="0.25">
      <c r="A234" s="22" t="s">
        <v>423</v>
      </c>
      <c r="B234" s="23" t="s">
        <v>424</v>
      </c>
      <c r="C234" s="22" t="s">
        <v>26</v>
      </c>
      <c r="D234" s="24">
        <v>82</v>
      </c>
      <c r="E234" s="24">
        <v>20.570184999999999</v>
      </c>
      <c r="F234" s="24">
        <v>25.43</v>
      </c>
      <c r="G234" s="24">
        <v>2085.2600000000002</v>
      </c>
      <c r="H234" s="24"/>
      <c r="I234" s="25"/>
      <c r="J234" s="26"/>
      <c r="K234" s="25"/>
      <c r="L234" s="25">
        <f t="shared" si="18"/>
        <v>0</v>
      </c>
      <c r="M234" s="27">
        <f t="shared" si="19"/>
        <v>0</v>
      </c>
    </row>
    <row r="235" spans="1:13" ht="39" hidden="1" customHeight="1" x14ac:dyDescent="0.25">
      <c r="A235" s="22" t="s">
        <v>425</v>
      </c>
      <c r="B235" s="23" t="s">
        <v>426</v>
      </c>
      <c r="C235" s="22" t="s">
        <v>26</v>
      </c>
      <c r="D235" s="24">
        <v>56</v>
      </c>
      <c r="E235" s="24">
        <v>16.112629999999999</v>
      </c>
      <c r="F235" s="24">
        <v>19.920000000000002</v>
      </c>
      <c r="G235" s="24">
        <v>1115.52</v>
      </c>
      <c r="H235" s="24"/>
      <c r="I235" s="25"/>
      <c r="J235" s="26"/>
      <c r="K235" s="25"/>
      <c r="L235" s="25">
        <f t="shared" si="18"/>
        <v>0</v>
      </c>
      <c r="M235" s="27">
        <f t="shared" si="19"/>
        <v>0</v>
      </c>
    </row>
    <row r="236" spans="1:13" ht="39" hidden="1" customHeight="1" x14ac:dyDescent="0.25">
      <c r="A236" s="22" t="s">
        <v>427</v>
      </c>
      <c r="B236" s="23" t="s">
        <v>428</v>
      </c>
      <c r="C236" s="22" t="s">
        <v>6</v>
      </c>
      <c r="D236" s="24">
        <v>6</v>
      </c>
      <c r="E236" s="24">
        <v>13.977910999999999</v>
      </c>
      <c r="F236" s="24">
        <v>17.28</v>
      </c>
      <c r="G236" s="24">
        <v>103.68</v>
      </c>
      <c r="H236" s="24"/>
      <c r="I236" s="25"/>
      <c r="J236" s="26"/>
      <c r="K236" s="25"/>
      <c r="L236" s="25">
        <f t="shared" si="18"/>
        <v>0</v>
      </c>
      <c r="M236" s="27">
        <f t="shared" si="19"/>
        <v>0</v>
      </c>
    </row>
    <row r="237" spans="1:13" ht="26.1" hidden="1" customHeight="1" x14ac:dyDescent="0.25">
      <c r="A237" s="22" t="s">
        <v>429</v>
      </c>
      <c r="B237" s="23" t="s">
        <v>430</v>
      </c>
      <c r="C237" s="22" t="s">
        <v>6</v>
      </c>
      <c r="D237" s="24">
        <v>1</v>
      </c>
      <c r="E237" s="24">
        <v>223.72018699999995</v>
      </c>
      <c r="F237" s="24">
        <v>276.58999999999997</v>
      </c>
      <c r="G237" s="24">
        <v>276.58999999999997</v>
      </c>
      <c r="H237" s="24"/>
      <c r="I237" s="25"/>
      <c r="J237" s="26"/>
      <c r="K237" s="25"/>
      <c r="L237" s="25">
        <f t="shared" si="18"/>
        <v>0</v>
      </c>
      <c r="M237" s="27">
        <f t="shared" si="19"/>
        <v>0</v>
      </c>
    </row>
    <row r="238" spans="1:13" ht="51.95" hidden="1" customHeight="1" x14ac:dyDescent="0.25">
      <c r="A238" s="22" t="s">
        <v>431</v>
      </c>
      <c r="B238" s="23" t="s">
        <v>432</v>
      </c>
      <c r="C238" s="22" t="s">
        <v>6</v>
      </c>
      <c r="D238" s="24">
        <v>25</v>
      </c>
      <c r="E238" s="24">
        <v>18.500897999999999</v>
      </c>
      <c r="F238" s="24">
        <v>22.87</v>
      </c>
      <c r="G238" s="24">
        <v>571.75</v>
      </c>
      <c r="H238" s="24"/>
      <c r="I238" s="25"/>
      <c r="J238" s="26"/>
      <c r="K238" s="25"/>
      <c r="L238" s="25">
        <f t="shared" si="18"/>
        <v>0</v>
      </c>
      <c r="M238" s="27">
        <f t="shared" si="19"/>
        <v>0</v>
      </c>
    </row>
    <row r="239" spans="1:13" ht="51.95" hidden="1" customHeight="1" x14ac:dyDescent="0.25">
      <c r="A239" s="22" t="s">
        <v>433</v>
      </c>
      <c r="B239" s="23" t="s">
        <v>434</v>
      </c>
      <c r="C239" s="22" t="s">
        <v>6</v>
      </c>
      <c r="D239" s="24">
        <v>3</v>
      </c>
      <c r="E239" s="24">
        <v>10.730847999999998</v>
      </c>
      <c r="F239" s="24">
        <v>13.27</v>
      </c>
      <c r="G239" s="24">
        <v>39.81</v>
      </c>
      <c r="H239" s="24"/>
      <c r="I239" s="25"/>
      <c r="J239" s="26"/>
      <c r="K239" s="25"/>
      <c r="L239" s="25">
        <f t="shared" si="18"/>
        <v>0</v>
      </c>
      <c r="M239" s="27">
        <f t="shared" si="19"/>
        <v>0</v>
      </c>
    </row>
    <row r="240" spans="1:13" ht="51.95" hidden="1" customHeight="1" x14ac:dyDescent="0.25">
      <c r="A240" s="22" t="s">
        <v>435</v>
      </c>
      <c r="B240" s="23" t="s">
        <v>436</v>
      </c>
      <c r="C240" s="22" t="s">
        <v>6</v>
      </c>
      <c r="D240" s="24">
        <v>105</v>
      </c>
      <c r="E240" s="24">
        <v>13.307232999999998</v>
      </c>
      <c r="F240" s="24">
        <v>16.45</v>
      </c>
      <c r="G240" s="24">
        <v>1727.25</v>
      </c>
      <c r="H240" s="24"/>
      <c r="I240" s="25"/>
      <c r="J240" s="26"/>
      <c r="K240" s="25"/>
      <c r="L240" s="25">
        <f t="shared" si="18"/>
        <v>0</v>
      </c>
      <c r="M240" s="27">
        <f t="shared" si="19"/>
        <v>0</v>
      </c>
    </row>
    <row r="241" spans="1:13" ht="51.95" hidden="1" customHeight="1" x14ac:dyDescent="0.25">
      <c r="A241" s="22" t="s">
        <v>437</v>
      </c>
      <c r="B241" s="23" t="s">
        <v>438</v>
      </c>
      <c r="C241" s="22" t="s">
        <v>6</v>
      </c>
      <c r="D241" s="24">
        <v>12</v>
      </c>
      <c r="E241" s="24">
        <v>39.406421999999999</v>
      </c>
      <c r="F241" s="24">
        <v>48.72</v>
      </c>
      <c r="G241" s="24">
        <v>584.64</v>
      </c>
      <c r="H241" s="24"/>
      <c r="I241" s="25"/>
      <c r="J241" s="26"/>
      <c r="K241" s="25"/>
      <c r="L241" s="25">
        <f t="shared" si="18"/>
        <v>0</v>
      </c>
      <c r="M241" s="27">
        <f t="shared" si="19"/>
        <v>0</v>
      </c>
    </row>
    <row r="242" spans="1:13" ht="51.95" hidden="1" customHeight="1" x14ac:dyDescent="0.25">
      <c r="A242" s="22" t="s">
        <v>439</v>
      </c>
      <c r="B242" s="23" t="s">
        <v>440</v>
      </c>
      <c r="C242" s="22" t="s">
        <v>6</v>
      </c>
      <c r="D242" s="24">
        <v>20</v>
      </c>
      <c r="E242" s="24">
        <v>21.862466999999999</v>
      </c>
      <c r="F242" s="24">
        <v>27.03</v>
      </c>
      <c r="G242" s="24">
        <v>540.6</v>
      </c>
      <c r="H242" s="24"/>
      <c r="I242" s="25"/>
      <c r="J242" s="26"/>
      <c r="K242" s="25"/>
      <c r="L242" s="25">
        <f t="shared" si="18"/>
        <v>0</v>
      </c>
      <c r="M242" s="27">
        <f t="shared" si="19"/>
        <v>0</v>
      </c>
    </row>
    <row r="243" spans="1:13" ht="51.95" hidden="1" customHeight="1" x14ac:dyDescent="0.25">
      <c r="A243" s="22" t="s">
        <v>441</v>
      </c>
      <c r="B243" s="23" t="s">
        <v>442</v>
      </c>
      <c r="C243" s="22" t="s">
        <v>6</v>
      </c>
      <c r="D243" s="24">
        <v>5</v>
      </c>
      <c r="E243" s="24">
        <v>15.842722999999999</v>
      </c>
      <c r="F243" s="24">
        <v>19.59</v>
      </c>
      <c r="G243" s="24">
        <v>97.95</v>
      </c>
      <c r="H243" s="24"/>
      <c r="I243" s="25"/>
      <c r="J243" s="26"/>
      <c r="K243" s="25"/>
      <c r="L243" s="25">
        <f t="shared" si="18"/>
        <v>0</v>
      </c>
      <c r="M243" s="27">
        <f t="shared" si="19"/>
        <v>0</v>
      </c>
    </row>
    <row r="244" spans="1:13" ht="51.95" hidden="1" customHeight="1" x14ac:dyDescent="0.25">
      <c r="A244" s="22" t="s">
        <v>443</v>
      </c>
      <c r="B244" s="23" t="s">
        <v>444</v>
      </c>
      <c r="C244" s="22" t="s">
        <v>6</v>
      </c>
      <c r="D244" s="24">
        <v>35</v>
      </c>
      <c r="E244" s="24">
        <v>7.5655749999999999</v>
      </c>
      <c r="F244" s="24">
        <v>9.35</v>
      </c>
      <c r="G244" s="24">
        <v>327.25</v>
      </c>
      <c r="H244" s="24"/>
      <c r="I244" s="25"/>
      <c r="J244" s="26"/>
      <c r="K244" s="25"/>
      <c r="L244" s="25">
        <f t="shared" si="18"/>
        <v>0</v>
      </c>
      <c r="M244" s="27">
        <f t="shared" si="19"/>
        <v>0</v>
      </c>
    </row>
    <row r="245" spans="1:13" ht="51.95" hidden="1" customHeight="1" x14ac:dyDescent="0.25">
      <c r="A245" s="22" t="s">
        <v>445</v>
      </c>
      <c r="B245" s="23" t="s">
        <v>446</v>
      </c>
      <c r="C245" s="22" t="s">
        <v>6</v>
      </c>
      <c r="D245" s="24">
        <v>30</v>
      </c>
      <c r="E245" s="24">
        <v>7.3938159999999993</v>
      </c>
      <c r="F245" s="24">
        <v>9.14</v>
      </c>
      <c r="G245" s="24">
        <v>274.2</v>
      </c>
      <c r="H245" s="24"/>
      <c r="I245" s="25"/>
      <c r="J245" s="26"/>
      <c r="K245" s="25"/>
      <c r="L245" s="25">
        <f t="shared" si="18"/>
        <v>0</v>
      </c>
      <c r="M245" s="27">
        <f t="shared" si="19"/>
        <v>0</v>
      </c>
    </row>
    <row r="246" spans="1:13" ht="51.95" hidden="1" customHeight="1" x14ac:dyDescent="0.25">
      <c r="A246" s="22" t="s">
        <v>447</v>
      </c>
      <c r="B246" s="23" t="s">
        <v>448</v>
      </c>
      <c r="C246" s="22" t="s">
        <v>6</v>
      </c>
      <c r="D246" s="24">
        <v>8</v>
      </c>
      <c r="E246" s="24">
        <v>22.524965999999999</v>
      </c>
      <c r="F246" s="24">
        <v>27.85</v>
      </c>
      <c r="G246" s="24">
        <v>222.8</v>
      </c>
      <c r="H246" s="24"/>
      <c r="I246" s="25"/>
      <c r="J246" s="26"/>
      <c r="K246" s="25"/>
      <c r="L246" s="25">
        <f t="shared" si="18"/>
        <v>0</v>
      </c>
      <c r="M246" s="27">
        <f t="shared" si="19"/>
        <v>0</v>
      </c>
    </row>
    <row r="247" spans="1:13" ht="51.95" hidden="1" customHeight="1" x14ac:dyDescent="0.25">
      <c r="A247" s="22" t="s">
        <v>449</v>
      </c>
      <c r="B247" s="23" t="s">
        <v>450</v>
      </c>
      <c r="C247" s="22" t="s">
        <v>6</v>
      </c>
      <c r="D247" s="24">
        <v>19</v>
      </c>
      <c r="E247" s="24">
        <v>8.1462839999999996</v>
      </c>
      <c r="F247" s="24">
        <v>10.07</v>
      </c>
      <c r="G247" s="24">
        <v>191.33</v>
      </c>
      <c r="H247" s="24"/>
      <c r="I247" s="25"/>
      <c r="J247" s="26"/>
      <c r="K247" s="25"/>
      <c r="L247" s="25">
        <f t="shared" si="18"/>
        <v>0</v>
      </c>
      <c r="M247" s="27">
        <f t="shared" si="19"/>
        <v>0</v>
      </c>
    </row>
    <row r="248" spans="1:13" ht="51.95" hidden="1" customHeight="1" x14ac:dyDescent="0.25">
      <c r="A248" s="22" t="s">
        <v>451</v>
      </c>
      <c r="B248" s="23" t="s">
        <v>452</v>
      </c>
      <c r="C248" s="22" t="s">
        <v>6</v>
      </c>
      <c r="D248" s="24">
        <v>20</v>
      </c>
      <c r="E248" s="24">
        <v>7.5737539999999992</v>
      </c>
      <c r="F248" s="24">
        <v>9.36</v>
      </c>
      <c r="G248" s="24">
        <v>187.2</v>
      </c>
      <c r="H248" s="24"/>
      <c r="I248" s="25"/>
      <c r="J248" s="26"/>
      <c r="K248" s="25"/>
      <c r="L248" s="25">
        <f t="shared" si="18"/>
        <v>0</v>
      </c>
      <c r="M248" s="27">
        <f t="shared" si="19"/>
        <v>0</v>
      </c>
    </row>
    <row r="249" spans="1:13" ht="65.099999999999994" hidden="1" customHeight="1" x14ac:dyDescent="0.25">
      <c r="A249" s="22" t="s">
        <v>453</v>
      </c>
      <c r="B249" s="23" t="s">
        <v>454</v>
      </c>
      <c r="C249" s="22" t="s">
        <v>6</v>
      </c>
      <c r="D249" s="24">
        <v>1</v>
      </c>
      <c r="E249" s="24">
        <v>795.45682399999987</v>
      </c>
      <c r="F249" s="24">
        <v>983.42</v>
      </c>
      <c r="G249" s="24">
        <v>983.42</v>
      </c>
      <c r="H249" s="24"/>
      <c r="I249" s="25"/>
      <c r="J249" s="26"/>
      <c r="K249" s="25"/>
      <c r="L249" s="25">
        <f t="shared" si="18"/>
        <v>0</v>
      </c>
      <c r="M249" s="27">
        <f t="shared" si="19"/>
        <v>0</v>
      </c>
    </row>
    <row r="250" spans="1:13" ht="39" hidden="1" customHeight="1" x14ac:dyDescent="0.25">
      <c r="A250" s="22" t="s">
        <v>455</v>
      </c>
      <c r="B250" s="23" t="s">
        <v>456</v>
      </c>
      <c r="C250" s="22" t="s">
        <v>6</v>
      </c>
      <c r="D250" s="24">
        <v>12</v>
      </c>
      <c r="E250" s="24">
        <v>428.42419899999993</v>
      </c>
      <c r="F250" s="24">
        <v>529.66</v>
      </c>
      <c r="G250" s="24">
        <v>6355.92</v>
      </c>
      <c r="H250" s="24"/>
      <c r="I250" s="25"/>
      <c r="J250" s="26"/>
      <c r="K250" s="25"/>
      <c r="L250" s="25">
        <f t="shared" si="18"/>
        <v>0</v>
      </c>
      <c r="M250" s="27">
        <f t="shared" si="19"/>
        <v>0</v>
      </c>
    </row>
    <row r="251" spans="1:13" ht="24" hidden="1" customHeight="1" x14ac:dyDescent="0.25">
      <c r="A251" s="28" t="s">
        <v>457</v>
      </c>
      <c r="B251" s="29" t="s">
        <v>458</v>
      </c>
      <c r="C251" s="28"/>
      <c r="D251" s="30">
        <v>1</v>
      </c>
      <c r="E251" s="24"/>
      <c r="F251" s="30">
        <v>32931.730000000003</v>
      </c>
      <c r="G251" s="30">
        <v>32931.730000000003</v>
      </c>
      <c r="H251" s="30"/>
      <c r="I251" s="25"/>
      <c r="J251" s="37"/>
      <c r="K251" s="25"/>
      <c r="L251" s="25">
        <f t="shared" si="18"/>
        <v>0</v>
      </c>
      <c r="M251" s="27">
        <f t="shared" si="19"/>
        <v>0</v>
      </c>
    </row>
    <row r="252" spans="1:13" ht="39" hidden="1" customHeight="1" x14ac:dyDescent="0.25">
      <c r="A252" s="22" t="s">
        <v>459</v>
      </c>
      <c r="B252" s="23" t="s">
        <v>460</v>
      </c>
      <c r="C252" s="22" t="s">
        <v>6</v>
      </c>
      <c r="D252" s="24">
        <v>10</v>
      </c>
      <c r="E252" s="24">
        <v>596.86252500000001</v>
      </c>
      <c r="F252" s="24">
        <v>737.9</v>
      </c>
      <c r="G252" s="24">
        <v>7379</v>
      </c>
      <c r="H252" s="24"/>
      <c r="I252" s="25"/>
      <c r="J252" s="26"/>
      <c r="K252" s="25"/>
      <c r="L252" s="25">
        <f t="shared" si="18"/>
        <v>0</v>
      </c>
      <c r="M252" s="27">
        <f t="shared" si="19"/>
        <v>0</v>
      </c>
    </row>
    <row r="253" spans="1:13" ht="39" hidden="1" customHeight="1" x14ac:dyDescent="0.25">
      <c r="A253" s="22" t="s">
        <v>461</v>
      </c>
      <c r="B253" s="23" t="s">
        <v>462</v>
      </c>
      <c r="C253" s="22" t="s">
        <v>26</v>
      </c>
      <c r="D253" s="24">
        <v>149.54</v>
      </c>
      <c r="E253" s="24">
        <v>43.823081999999999</v>
      </c>
      <c r="F253" s="24">
        <v>54.18</v>
      </c>
      <c r="G253" s="24">
        <v>8102.08</v>
      </c>
      <c r="H253" s="24"/>
      <c r="I253" s="25"/>
      <c r="J253" s="26"/>
      <c r="K253" s="25"/>
      <c r="L253" s="25">
        <f t="shared" si="18"/>
        <v>0</v>
      </c>
      <c r="M253" s="27">
        <f t="shared" si="19"/>
        <v>0</v>
      </c>
    </row>
    <row r="254" spans="1:13" ht="39" hidden="1" customHeight="1" x14ac:dyDescent="0.25">
      <c r="A254" s="22" t="s">
        <v>463</v>
      </c>
      <c r="B254" s="23" t="s">
        <v>420</v>
      </c>
      <c r="C254" s="22" t="s">
        <v>26</v>
      </c>
      <c r="D254" s="24">
        <v>150</v>
      </c>
      <c r="E254" s="24">
        <v>28.659215999999997</v>
      </c>
      <c r="F254" s="24">
        <v>35.43</v>
      </c>
      <c r="G254" s="24">
        <v>5314.5</v>
      </c>
      <c r="H254" s="24"/>
      <c r="I254" s="25"/>
      <c r="J254" s="26"/>
      <c r="K254" s="25"/>
      <c r="L254" s="25">
        <f t="shared" si="18"/>
        <v>0</v>
      </c>
      <c r="M254" s="27">
        <f t="shared" si="19"/>
        <v>0</v>
      </c>
    </row>
    <row r="255" spans="1:13" ht="39" hidden="1" customHeight="1" x14ac:dyDescent="0.25">
      <c r="A255" s="22" t="s">
        <v>464</v>
      </c>
      <c r="B255" s="23" t="s">
        <v>422</v>
      </c>
      <c r="C255" s="22" t="s">
        <v>26</v>
      </c>
      <c r="D255" s="24">
        <v>126.25</v>
      </c>
      <c r="E255" s="24">
        <v>25.673880999999998</v>
      </c>
      <c r="F255" s="24">
        <v>31.74</v>
      </c>
      <c r="G255" s="24">
        <v>4007.18</v>
      </c>
      <c r="H255" s="24"/>
      <c r="I255" s="25"/>
      <c r="J255" s="26"/>
      <c r="K255" s="25"/>
      <c r="L255" s="25">
        <f t="shared" si="18"/>
        <v>0</v>
      </c>
      <c r="M255" s="27">
        <f t="shared" si="19"/>
        <v>0</v>
      </c>
    </row>
    <row r="256" spans="1:13" ht="39" hidden="1" customHeight="1" x14ac:dyDescent="0.25">
      <c r="A256" s="22" t="s">
        <v>465</v>
      </c>
      <c r="B256" s="23" t="s">
        <v>424</v>
      </c>
      <c r="C256" s="22" t="s">
        <v>26</v>
      </c>
      <c r="D256" s="24">
        <v>21.13</v>
      </c>
      <c r="E256" s="24">
        <v>20.570184999999999</v>
      </c>
      <c r="F256" s="24">
        <v>25.43</v>
      </c>
      <c r="G256" s="24">
        <v>537.34</v>
      </c>
      <c r="H256" s="24"/>
      <c r="I256" s="25"/>
      <c r="J256" s="26"/>
      <c r="K256" s="25"/>
      <c r="L256" s="25">
        <f t="shared" si="18"/>
        <v>0</v>
      </c>
      <c r="M256" s="27">
        <f t="shared" si="19"/>
        <v>0</v>
      </c>
    </row>
    <row r="257" spans="1:13" ht="51.95" hidden="1" customHeight="1" x14ac:dyDescent="0.25">
      <c r="A257" s="22" t="s">
        <v>466</v>
      </c>
      <c r="B257" s="23" t="s">
        <v>467</v>
      </c>
      <c r="C257" s="22" t="s">
        <v>6</v>
      </c>
      <c r="D257" s="24">
        <v>2</v>
      </c>
      <c r="E257" s="24">
        <v>29.804275999999998</v>
      </c>
      <c r="F257" s="24">
        <v>36.85</v>
      </c>
      <c r="G257" s="24">
        <v>73.7</v>
      </c>
      <c r="H257" s="24"/>
      <c r="I257" s="25"/>
      <c r="J257" s="26"/>
      <c r="K257" s="25"/>
      <c r="L257" s="25">
        <f t="shared" si="18"/>
        <v>0</v>
      </c>
      <c r="M257" s="27">
        <f t="shared" si="19"/>
        <v>0</v>
      </c>
    </row>
    <row r="258" spans="1:13" ht="51.95" hidden="1" customHeight="1" x14ac:dyDescent="0.25">
      <c r="A258" s="22" t="s">
        <v>468</v>
      </c>
      <c r="B258" s="23" t="s">
        <v>469</v>
      </c>
      <c r="C258" s="22" t="s">
        <v>6</v>
      </c>
      <c r="D258" s="24">
        <v>3</v>
      </c>
      <c r="E258" s="24">
        <v>22.803051999999997</v>
      </c>
      <c r="F258" s="24">
        <v>28.19</v>
      </c>
      <c r="G258" s="24">
        <v>84.57</v>
      </c>
      <c r="H258" s="24"/>
      <c r="I258" s="25"/>
      <c r="J258" s="26"/>
      <c r="K258" s="25"/>
      <c r="L258" s="25">
        <f t="shared" si="18"/>
        <v>0</v>
      </c>
      <c r="M258" s="27">
        <f t="shared" si="19"/>
        <v>0</v>
      </c>
    </row>
    <row r="259" spans="1:13" ht="39" hidden="1" customHeight="1" x14ac:dyDescent="0.25">
      <c r="A259" s="22" t="s">
        <v>470</v>
      </c>
      <c r="B259" s="23" t="s">
        <v>471</v>
      </c>
      <c r="C259" s="22" t="s">
        <v>6</v>
      </c>
      <c r="D259" s="24">
        <v>44</v>
      </c>
      <c r="E259" s="24">
        <v>53.310722000000005</v>
      </c>
      <c r="F259" s="24">
        <v>65.91</v>
      </c>
      <c r="G259" s="24">
        <v>2900.04</v>
      </c>
      <c r="H259" s="24"/>
      <c r="I259" s="25"/>
      <c r="J259" s="26"/>
      <c r="K259" s="25"/>
      <c r="L259" s="25">
        <f t="shared" si="18"/>
        <v>0</v>
      </c>
      <c r="M259" s="27">
        <f t="shared" si="19"/>
        <v>0</v>
      </c>
    </row>
    <row r="260" spans="1:13" ht="51.95" hidden="1" customHeight="1" x14ac:dyDescent="0.25">
      <c r="A260" s="22" t="s">
        <v>472</v>
      </c>
      <c r="B260" s="23" t="s">
        <v>436</v>
      </c>
      <c r="C260" s="22" t="s">
        <v>6</v>
      </c>
      <c r="D260" s="24">
        <v>94</v>
      </c>
      <c r="E260" s="24">
        <v>13.307232999999998</v>
      </c>
      <c r="F260" s="24">
        <v>16.45</v>
      </c>
      <c r="G260" s="24">
        <v>1546.3</v>
      </c>
      <c r="H260" s="24"/>
      <c r="I260" s="25"/>
      <c r="J260" s="26"/>
      <c r="K260" s="25"/>
      <c r="L260" s="25">
        <f t="shared" si="18"/>
        <v>0</v>
      </c>
      <c r="M260" s="27">
        <f t="shared" si="19"/>
        <v>0</v>
      </c>
    </row>
    <row r="261" spans="1:13" ht="51.95" hidden="1" customHeight="1" x14ac:dyDescent="0.25">
      <c r="A261" s="22" t="s">
        <v>473</v>
      </c>
      <c r="B261" s="23" t="s">
        <v>474</v>
      </c>
      <c r="C261" s="22" t="s">
        <v>6</v>
      </c>
      <c r="D261" s="24">
        <v>21</v>
      </c>
      <c r="E261" s="24">
        <v>10.272824</v>
      </c>
      <c r="F261" s="24">
        <v>12.7</v>
      </c>
      <c r="G261" s="24">
        <v>266.7</v>
      </c>
      <c r="H261" s="24"/>
      <c r="I261" s="25"/>
      <c r="J261" s="26"/>
      <c r="K261" s="25"/>
      <c r="L261" s="25">
        <f t="shared" si="18"/>
        <v>0</v>
      </c>
      <c r="M261" s="27">
        <f t="shared" si="19"/>
        <v>0</v>
      </c>
    </row>
    <row r="262" spans="1:13" ht="51.95" hidden="1" customHeight="1" x14ac:dyDescent="0.25">
      <c r="A262" s="22" t="s">
        <v>475</v>
      </c>
      <c r="B262" s="23" t="s">
        <v>476</v>
      </c>
      <c r="C262" s="22" t="s">
        <v>6</v>
      </c>
      <c r="D262" s="24">
        <v>4</v>
      </c>
      <c r="E262" s="24">
        <v>4.2449010000000005</v>
      </c>
      <c r="F262" s="24">
        <v>5.25</v>
      </c>
      <c r="G262" s="24">
        <v>21</v>
      </c>
      <c r="H262" s="24"/>
      <c r="I262" s="25"/>
      <c r="J262" s="26"/>
      <c r="K262" s="25"/>
      <c r="L262" s="25">
        <f t="shared" si="18"/>
        <v>0</v>
      </c>
      <c r="M262" s="27">
        <f t="shared" si="19"/>
        <v>0</v>
      </c>
    </row>
    <row r="263" spans="1:13" ht="51.95" hidden="1" customHeight="1" x14ac:dyDescent="0.25">
      <c r="A263" s="22" t="s">
        <v>477</v>
      </c>
      <c r="B263" s="23" t="s">
        <v>438</v>
      </c>
      <c r="C263" s="22" t="s">
        <v>6</v>
      </c>
      <c r="D263" s="24">
        <v>2</v>
      </c>
      <c r="E263" s="24">
        <v>39.406421999999999</v>
      </c>
      <c r="F263" s="24">
        <v>48.72</v>
      </c>
      <c r="G263" s="24">
        <v>97.44</v>
      </c>
      <c r="H263" s="24"/>
      <c r="I263" s="25"/>
      <c r="J263" s="26"/>
      <c r="K263" s="25"/>
      <c r="L263" s="25">
        <f t="shared" si="18"/>
        <v>0</v>
      </c>
      <c r="M263" s="27">
        <f t="shared" si="19"/>
        <v>0</v>
      </c>
    </row>
    <row r="264" spans="1:13" ht="51.95" hidden="1" customHeight="1" x14ac:dyDescent="0.25">
      <c r="A264" s="22" t="s">
        <v>478</v>
      </c>
      <c r="B264" s="23" t="s">
        <v>479</v>
      </c>
      <c r="C264" s="22" t="s">
        <v>6</v>
      </c>
      <c r="D264" s="24">
        <v>4</v>
      </c>
      <c r="E264" s="24">
        <v>31.440075999999998</v>
      </c>
      <c r="F264" s="24">
        <v>38.869999999999997</v>
      </c>
      <c r="G264" s="24">
        <v>155.47999999999999</v>
      </c>
      <c r="H264" s="24"/>
      <c r="I264" s="25"/>
      <c r="J264" s="26"/>
      <c r="K264" s="25"/>
      <c r="L264" s="25">
        <f t="shared" si="18"/>
        <v>0</v>
      </c>
      <c r="M264" s="27">
        <f t="shared" si="19"/>
        <v>0</v>
      </c>
    </row>
    <row r="265" spans="1:13" ht="51.95" hidden="1" customHeight="1" x14ac:dyDescent="0.25">
      <c r="A265" s="22" t="s">
        <v>480</v>
      </c>
      <c r="B265" s="23" t="s">
        <v>440</v>
      </c>
      <c r="C265" s="22" t="s">
        <v>6</v>
      </c>
      <c r="D265" s="24">
        <v>56</v>
      </c>
      <c r="E265" s="24">
        <v>21.862466999999999</v>
      </c>
      <c r="F265" s="24">
        <v>27.03</v>
      </c>
      <c r="G265" s="24">
        <v>1513.68</v>
      </c>
      <c r="H265" s="24"/>
      <c r="I265" s="25"/>
      <c r="J265" s="26"/>
      <c r="K265" s="25"/>
      <c r="L265" s="25">
        <f t="shared" si="18"/>
        <v>0</v>
      </c>
      <c r="M265" s="27">
        <f t="shared" si="19"/>
        <v>0</v>
      </c>
    </row>
    <row r="266" spans="1:13" ht="51.95" hidden="1" customHeight="1" x14ac:dyDescent="0.25">
      <c r="A266" s="22" t="s">
        <v>481</v>
      </c>
      <c r="B266" s="23" t="s">
        <v>442</v>
      </c>
      <c r="C266" s="22" t="s">
        <v>6</v>
      </c>
      <c r="D266" s="24">
        <v>2</v>
      </c>
      <c r="E266" s="24">
        <v>15.842722999999999</v>
      </c>
      <c r="F266" s="24">
        <v>19.59</v>
      </c>
      <c r="G266" s="24">
        <v>39.18</v>
      </c>
      <c r="H266" s="24"/>
      <c r="I266" s="25"/>
      <c r="J266" s="26"/>
      <c r="K266" s="25"/>
      <c r="L266" s="25">
        <f t="shared" si="18"/>
        <v>0</v>
      </c>
      <c r="M266" s="27">
        <f t="shared" si="19"/>
        <v>0</v>
      </c>
    </row>
    <row r="267" spans="1:13" ht="51.95" hidden="1" customHeight="1" x14ac:dyDescent="0.25">
      <c r="A267" s="22" t="s">
        <v>482</v>
      </c>
      <c r="B267" s="23" t="s">
        <v>448</v>
      </c>
      <c r="C267" s="22" t="s">
        <v>6</v>
      </c>
      <c r="D267" s="24">
        <v>24</v>
      </c>
      <c r="E267" s="24">
        <v>22.524965999999999</v>
      </c>
      <c r="F267" s="24">
        <v>27.85</v>
      </c>
      <c r="G267" s="24">
        <v>668.4</v>
      </c>
      <c r="H267" s="24"/>
      <c r="I267" s="25"/>
      <c r="J267" s="26"/>
      <c r="K267" s="25"/>
      <c r="L267" s="25">
        <f t="shared" si="18"/>
        <v>0</v>
      </c>
      <c r="M267" s="27">
        <f t="shared" si="19"/>
        <v>0</v>
      </c>
    </row>
    <row r="268" spans="1:13" ht="51.95" hidden="1" customHeight="1" x14ac:dyDescent="0.25">
      <c r="A268" s="22" t="s">
        <v>483</v>
      </c>
      <c r="B268" s="23" t="s">
        <v>484</v>
      </c>
      <c r="C268" s="22" t="s">
        <v>6</v>
      </c>
      <c r="D268" s="24">
        <v>9</v>
      </c>
      <c r="E268" s="24">
        <v>16.611548999999997</v>
      </c>
      <c r="F268" s="24">
        <v>20.54</v>
      </c>
      <c r="G268" s="24">
        <v>184.86</v>
      </c>
      <c r="H268" s="24"/>
      <c r="I268" s="25"/>
      <c r="J268" s="26"/>
      <c r="K268" s="25"/>
      <c r="L268" s="25">
        <f t="shared" si="18"/>
        <v>0</v>
      </c>
      <c r="M268" s="27">
        <f t="shared" si="19"/>
        <v>0</v>
      </c>
    </row>
    <row r="269" spans="1:13" ht="51.95" hidden="1" customHeight="1" x14ac:dyDescent="0.25">
      <c r="A269" s="22" t="s">
        <v>485</v>
      </c>
      <c r="B269" s="23" t="s">
        <v>450</v>
      </c>
      <c r="C269" s="22" t="s">
        <v>6</v>
      </c>
      <c r="D269" s="24">
        <v>4</v>
      </c>
      <c r="E269" s="24">
        <v>8.1462839999999996</v>
      </c>
      <c r="F269" s="24">
        <v>10.07</v>
      </c>
      <c r="G269" s="24">
        <v>40.28</v>
      </c>
      <c r="H269" s="24"/>
      <c r="I269" s="25"/>
      <c r="J269" s="26"/>
      <c r="K269" s="25"/>
      <c r="L269" s="25">
        <f t="shared" si="18"/>
        <v>0</v>
      </c>
      <c r="M269" s="27">
        <f t="shared" si="19"/>
        <v>0</v>
      </c>
    </row>
    <row r="270" spans="1:13" ht="24" hidden="1" customHeight="1" x14ac:dyDescent="0.25">
      <c r="A270" s="28" t="s">
        <v>486</v>
      </c>
      <c r="B270" s="29" t="s">
        <v>487</v>
      </c>
      <c r="C270" s="28"/>
      <c r="D270" s="30">
        <v>1</v>
      </c>
      <c r="E270" s="24"/>
      <c r="F270" s="30">
        <v>387739.93999999994</v>
      </c>
      <c r="G270" s="30">
        <v>387739.93999999994</v>
      </c>
      <c r="H270" s="30"/>
      <c r="I270" s="25"/>
      <c r="J270" s="37"/>
      <c r="K270" s="25"/>
      <c r="L270" s="25">
        <f t="shared" si="18"/>
        <v>0</v>
      </c>
      <c r="M270" s="27">
        <f t="shared" si="19"/>
        <v>0</v>
      </c>
    </row>
    <row r="271" spans="1:13" ht="26.1" hidden="1" customHeight="1" x14ac:dyDescent="0.25">
      <c r="A271" s="28" t="s">
        <v>488</v>
      </c>
      <c r="B271" s="29" t="s">
        <v>489</v>
      </c>
      <c r="C271" s="28"/>
      <c r="D271" s="30">
        <v>1</v>
      </c>
      <c r="E271" s="24"/>
      <c r="F271" s="30">
        <v>149796.49999999997</v>
      </c>
      <c r="G271" s="30">
        <v>149796.49999999997</v>
      </c>
      <c r="H271" s="30"/>
      <c r="I271" s="25"/>
      <c r="J271" s="37"/>
      <c r="K271" s="25"/>
      <c r="L271" s="25">
        <f t="shared" ref="L271:L334" si="20">I271*F271</f>
        <v>0</v>
      </c>
      <c r="M271" s="27">
        <f t="shared" ref="M271:M334" si="21">L271+K271</f>
        <v>0</v>
      </c>
    </row>
    <row r="272" spans="1:13" ht="39" hidden="1" customHeight="1" x14ac:dyDescent="0.25">
      <c r="A272" s="22" t="s">
        <v>490</v>
      </c>
      <c r="B272" s="23" t="s">
        <v>491</v>
      </c>
      <c r="C272" s="22" t="s">
        <v>26</v>
      </c>
      <c r="D272" s="24">
        <v>300</v>
      </c>
      <c r="E272" s="24">
        <v>3.7950559999999998</v>
      </c>
      <c r="F272" s="24">
        <v>4.6900000000000004</v>
      </c>
      <c r="G272" s="24">
        <v>1407</v>
      </c>
      <c r="H272" s="24"/>
      <c r="I272" s="25"/>
      <c r="J272" s="26"/>
      <c r="K272" s="25"/>
      <c r="L272" s="25">
        <f t="shared" si="20"/>
        <v>0</v>
      </c>
      <c r="M272" s="27">
        <f t="shared" si="21"/>
        <v>0</v>
      </c>
    </row>
    <row r="273" spans="1:13" ht="39" hidden="1" customHeight="1" x14ac:dyDescent="0.25">
      <c r="A273" s="22" t="s">
        <v>492</v>
      </c>
      <c r="B273" s="23" t="s">
        <v>493</v>
      </c>
      <c r="C273" s="22" t="s">
        <v>26</v>
      </c>
      <c r="D273" s="24">
        <v>3000</v>
      </c>
      <c r="E273" s="24">
        <v>5.9297749999999994</v>
      </c>
      <c r="F273" s="24">
        <v>7.33</v>
      </c>
      <c r="G273" s="24">
        <v>21990</v>
      </c>
      <c r="H273" s="24"/>
      <c r="I273" s="25"/>
      <c r="J273" s="26"/>
      <c r="K273" s="25"/>
      <c r="L273" s="25">
        <f t="shared" si="20"/>
        <v>0</v>
      </c>
      <c r="M273" s="27">
        <f t="shared" si="21"/>
        <v>0</v>
      </c>
    </row>
    <row r="274" spans="1:13" ht="39" hidden="1" customHeight="1" x14ac:dyDescent="0.25">
      <c r="A274" s="22" t="s">
        <v>494</v>
      </c>
      <c r="B274" s="23" t="s">
        <v>495</v>
      </c>
      <c r="C274" s="22" t="s">
        <v>26</v>
      </c>
      <c r="D274" s="24">
        <v>570</v>
      </c>
      <c r="E274" s="24">
        <v>6.3714409999999999</v>
      </c>
      <c r="F274" s="24">
        <v>7.88</v>
      </c>
      <c r="G274" s="24">
        <v>4491.6000000000004</v>
      </c>
      <c r="H274" s="24"/>
      <c r="I274" s="25"/>
      <c r="J274" s="26"/>
      <c r="K274" s="25"/>
      <c r="L274" s="25">
        <f t="shared" si="20"/>
        <v>0</v>
      </c>
      <c r="M274" s="27">
        <f t="shared" si="21"/>
        <v>0</v>
      </c>
    </row>
    <row r="275" spans="1:13" ht="26.1" hidden="1" customHeight="1" x14ac:dyDescent="0.25">
      <c r="A275" s="22" t="s">
        <v>496</v>
      </c>
      <c r="B275" s="23" t="s">
        <v>497</v>
      </c>
      <c r="C275" s="22" t="s">
        <v>19</v>
      </c>
      <c r="D275" s="24">
        <v>45</v>
      </c>
      <c r="E275" s="24">
        <v>356.83341199999995</v>
      </c>
      <c r="F275" s="24">
        <v>441.15</v>
      </c>
      <c r="G275" s="24">
        <v>19851.75</v>
      </c>
      <c r="H275" s="24"/>
      <c r="I275" s="25"/>
      <c r="J275" s="26"/>
      <c r="K275" s="25"/>
      <c r="L275" s="25">
        <f t="shared" si="20"/>
        <v>0</v>
      </c>
      <c r="M275" s="27">
        <f t="shared" si="21"/>
        <v>0</v>
      </c>
    </row>
    <row r="276" spans="1:13" ht="39" hidden="1" customHeight="1" x14ac:dyDescent="0.25">
      <c r="A276" s="22" t="s">
        <v>498</v>
      </c>
      <c r="B276" s="23" t="s">
        <v>499</v>
      </c>
      <c r="C276" s="22" t="s">
        <v>6</v>
      </c>
      <c r="D276" s="24">
        <v>10</v>
      </c>
      <c r="E276" s="24">
        <v>24.880517999999999</v>
      </c>
      <c r="F276" s="24">
        <v>30.76</v>
      </c>
      <c r="G276" s="24">
        <v>307.60000000000002</v>
      </c>
      <c r="H276" s="24"/>
      <c r="I276" s="25"/>
      <c r="J276" s="26"/>
      <c r="K276" s="25"/>
      <c r="L276" s="25">
        <f t="shared" si="20"/>
        <v>0</v>
      </c>
      <c r="M276" s="27">
        <f t="shared" si="21"/>
        <v>0</v>
      </c>
    </row>
    <row r="277" spans="1:13" ht="39" hidden="1" customHeight="1" x14ac:dyDescent="0.25">
      <c r="A277" s="22" t="s">
        <v>500</v>
      </c>
      <c r="B277" s="23" t="s">
        <v>501</v>
      </c>
      <c r="C277" s="22" t="s">
        <v>6</v>
      </c>
      <c r="D277" s="24">
        <v>5</v>
      </c>
      <c r="E277" s="24">
        <v>23.351044999999999</v>
      </c>
      <c r="F277" s="24">
        <v>28.87</v>
      </c>
      <c r="G277" s="24">
        <v>144.35</v>
      </c>
      <c r="H277" s="24"/>
      <c r="I277" s="25"/>
      <c r="J277" s="26"/>
      <c r="K277" s="25"/>
      <c r="L277" s="25">
        <f t="shared" si="20"/>
        <v>0</v>
      </c>
      <c r="M277" s="27">
        <f t="shared" si="21"/>
        <v>0</v>
      </c>
    </row>
    <row r="278" spans="1:13" ht="39" hidden="1" customHeight="1" x14ac:dyDescent="0.25">
      <c r="A278" s="22" t="s">
        <v>502</v>
      </c>
      <c r="B278" s="23" t="s">
        <v>503</v>
      </c>
      <c r="C278" s="22" t="s">
        <v>6</v>
      </c>
      <c r="D278" s="24">
        <v>10</v>
      </c>
      <c r="E278" s="24">
        <v>28.111222999999995</v>
      </c>
      <c r="F278" s="24">
        <v>34.75</v>
      </c>
      <c r="G278" s="24">
        <v>347.5</v>
      </c>
      <c r="H278" s="24"/>
      <c r="I278" s="25"/>
      <c r="J278" s="26"/>
      <c r="K278" s="25"/>
      <c r="L278" s="25">
        <f t="shared" si="20"/>
        <v>0</v>
      </c>
      <c r="M278" s="27">
        <f t="shared" si="21"/>
        <v>0</v>
      </c>
    </row>
    <row r="279" spans="1:13" ht="39" hidden="1" customHeight="1" x14ac:dyDescent="0.25">
      <c r="A279" s="22" t="s">
        <v>504</v>
      </c>
      <c r="B279" s="23" t="s">
        <v>505</v>
      </c>
      <c r="C279" s="22" t="s">
        <v>6</v>
      </c>
      <c r="D279" s="24">
        <v>15</v>
      </c>
      <c r="E279" s="24">
        <v>33.034981000000002</v>
      </c>
      <c r="F279" s="24">
        <v>40.840000000000003</v>
      </c>
      <c r="G279" s="24">
        <v>612.6</v>
      </c>
      <c r="H279" s="24"/>
      <c r="I279" s="25"/>
      <c r="J279" s="26"/>
      <c r="K279" s="25"/>
      <c r="L279" s="25">
        <f t="shared" si="20"/>
        <v>0</v>
      </c>
      <c r="M279" s="27">
        <f t="shared" si="21"/>
        <v>0</v>
      </c>
    </row>
    <row r="280" spans="1:13" ht="39" hidden="1" customHeight="1" x14ac:dyDescent="0.25">
      <c r="A280" s="22" t="s">
        <v>506</v>
      </c>
      <c r="B280" s="23" t="s">
        <v>507</v>
      </c>
      <c r="C280" s="22" t="s">
        <v>6</v>
      </c>
      <c r="D280" s="24">
        <v>5</v>
      </c>
      <c r="E280" s="24">
        <v>34.989761999999999</v>
      </c>
      <c r="F280" s="24">
        <v>43.26</v>
      </c>
      <c r="G280" s="24">
        <v>216.3</v>
      </c>
      <c r="H280" s="24"/>
      <c r="I280" s="25"/>
      <c r="J280" s="26"/>
      <c r="K280" s="25"/>
      <c r="L280" s="25">
        <f t="shared" si="20"/>
        <v>0</v>
      </c>
      <c r="M280" s="27">
        <f t="shared" si="21"/>
        <v>0</v>
      </c>
    </row>
    <row r="281" spans="1:13" ht="39" hidden="1" customHeight="1" x14ac:dyDescent="0.25">
      <c r="A281" s="22" t="s">
        <v>508</v>
      </c>
      <c r="B281" s="23" t="s">
        <v>509</v>
      </c>
      <c r="C281" s="22" t="s">
        <v>26</v>
      </c>
      <c r="D281" s="24">
        <v>100</v>
      </c>
      <c r="E281" s="24">
        <v>13.74072</v>
      </c>
      <c r="F281" s="24">
        <v>16.989999999999998</v>
      </c>
      <c r="G281" s="24">
        <v>1699</v>
      </c>
      <c r="H281" s="24"/>
      <c r="I281" s="25"/>
      <c r="J281" s="26"/>
      <c r="K281" s="25"/>
      <c r="L281" s="25">
        <f t="shared" si="20"/>
        <v>0</v>
      </c>
      <c r="M281" s="27">
        <f t="shared" si="21"/>
        <v>0</v>
      </c>
    </row>
    <row r="282" spans="1:13" ht="39" hidden="1" customHeight="1" x14ac:dyDescent="0.25">
      <c r="A282" s="22" t="s">
        <v>510</v>
      </c>
      <c r="B282" s="23" t="s">
        <v>511</v>
      </c>
      <c r="C282" s="22" t="s">
        <v>26</v>
      </c>
      <c r="D282" s="24">
        <v>1000</v>
      </c>
      <c r="E282" s="24">
        <v>6.6086320000000001</v>
      </c>
      <c r="F282" s="24">
        <v>8.17</v>
      </c>
      <c r="G282" s="24">
        <v>8170</v>
      </c>
      <c r="H282" s="24"/>
      <c r="I282" s="25"/>
      <c r="J282" s="26"/>
      <c r="K282" s="25"/>
      <c r="L282" s="25">
        <f t="shared" si="20"/>
        <v>0</v>
      </c>
      <c r="M282" s="27">
        <f t="shared" si="21"/>
        <v>0</v>
      </c>
    </row>
    <row r="283" spans="1:13" ht="39" hidden="1" customHeight="1" x14ac:dyDescent="0.25">
      <c r="A283" s="22" t="s">
        <v>512</v>
      </c>
      <c r="B283" s="23" t="s">
        <v>513</v>
      </c>
      <c r="C283" s="22" t="s">
        <v>6</v>
      </c>
      <c r="D283" s="24">
        <v>1</v>
      </c>
      <c r="E283" s="24">
        <v>21.813393000000001</v>
      </c>
      <c r="F283" s="24">
        <v>26.97</v>
      </c>
      <c r="G283" s="24">
        <v>26.97</v>
      </c>
      <c r="H283" s="24"/>
      <c r="I283" s="25"/>
      <c r="J283" s="26"/>
      <c r="K283" s="25"/>
      <c r="L283" s="25">
        <f t="shared" si="20"/>
        <v>0</v>
      </c>
      <c r="M283" s="27">
        <f t="shared" si="21"/>
        <v>0</v>
      </c>
    </row>
    <row r="284" spans="1:13" ht="39" hidden="1" customHeight="1" x14ac:dyDescent="0.25">
      <c r="A284" s="22" t="s">
        <v>514</v>
      </c>
      <c r="B284" s="23" t="s">
        <v>515</v>
      </c>
      <c r="C284" s="22" t="s">
        <v>19</v>
      </c>
      <c r="D284" s="24">
        <v>5</v>
      </c>
      <c r="E284" s="24">
        <v>194.20217599999998</v>
      </c>
      <c r="F284" s="24">
        <v>240.09</v>
      </c>
      <c r="G284" s="24">
        <v>1200.45</v>
      </c>
      <c r="H284" s="24"/>
      <c r="I284" s="25"/>
      <c r="J284" s="26"/>
      <c r="K284" s="25"/>
      <c r="L284" s="25">
        <f t="shared" si="20"/>
        <v>0</v>
      </c>
      <c r="M284" s="27">
        <f t="shared" si="21"/>
        <v>0</v>
      </c>
    </row>
    <row r="285" spans="1:13" ht="39" hidden="1" customHeight="1" x14ac:dyDescent="0.25">
      <c r="A285" s="22" t="s">
        <v>516</v>
      </c>
      <c r="B285" s="23" t="s">
        <v>517</v>
      </c>
      <c r="C285" s="22" t="s">
        <v>6</v>
      </c>
      <c r="D285" s="24">
        <v>20</v>
      </c>
      <c r="E285" s="24">
        <v>2553.0094180000001</v>
      </c>
      <c r="F285" s="24">
        <v>3156.29</v>
      </c>
      <c r="G285" s="24">
        <v>63125.8</v>
      </c>
      <c r="H285" s="24"/>
      <c r="I285" s="25"/>
      <c r="J285" s="26"/>
      <c r="K285" s="25"/>
      <c r="L285" s="25">
        <f t="shared" si="20"/>
        <v>0</v>
      </c>
      <c r="M285" s="27">
        <f t="shared" si="21"/>
        <v>0</v>
      </c>
    </row>
    <row r="286" spans="1:13" ht="51.95" hidden="1" customHeight="1" x14ac:dyDescent="0.25">
      <c r="A286" s="22" t="s">
        <v>518</v>
      </c>
      <c r="B286" s="23" t="s">
        <v>519</v>
      </c>
      <c r="C286" s="22" t="s">
        <v>19</v>
      </c>
      <c r="D286" s="24">
        <v>4</v>
      </c>
      <c r="E286" s="24">
        <v>1899.3028429999999</v>
      </c>
      <c r="F286" s="24">
        <v>2348.11</v>
      </c>
      <c r="G286" s="24">
        <v>9392.44</v>
      </c>
      <c r="H286" s="24"/>
      <c r="I286" s="25"/>
      <c r="J286" s="26"/>
      <c r="K286" s="25"/>
      <c r="L286" s="25">
        <f t="shared" si="20"/>
        <v>0</v>
      </c>
      <c r="M286" s="27">
        <f t="shared" si="21"/>
        <v>0</v>
      </c>
    </row>
    <row r="287" spans="1:13" ht="51.95" hidden="1" customHeight="1" x14ac:dyDescent="0.25">
      <c r="A287" s="22" t="s">
        <v>520</v>
      </c>
      <c r="B287" s="23" t="s">
        <v>521</v>
      </c>
      <c r="C287" s="22" t="s">
        <v>19</v>
      </c>
      <c r="D287" s="24">
        <v>4</v>
      </c>
      <c r="E287" s="24">
        <v>1349.674043</v>
      </c>
      <c r="F287" s="24">
        <v>1668.6</v>
      </c>
      <c r="G287" s="24">
        <v>6674.4</v>
      </c>
      <c r="H287" s="24"/>
      <c r="I287" s="25"/>
      <c r="J287" s="26"/>
      <c r="K287" s="25"/>
      <c r="L287" s="25">
        <f t="shared" si="20"/>
        <v>0</v>
      </c>
      <c r="M287" s="27">
        <f t="shared" si="21"/>
        <v>0</v>
      </c>
    </row>
    <row r="288" spans="1:13" ht="51.95" hidden="1" customHeight="1" x14ac:dyDescent="0.25">
      <c r="A288" s="22" t="s">
        <v>522</v>
      </c>
      <c r="B288" s="23" t="s">
        <v>523</v>
      </c>
      <c r="C288" s="22" t="s">
        <v>19</v>
      </c>
      <c r="D288" s="24">
        <v>11</v>
      </c>
      <c r="E288" s="24">
        <v>536.74687499999993</v>
      </c>
      <c r="F288" s="24">
        <v>663.58</v>
      </c>
      <c r="G288" s="24">
        <v>7299.38</v>
      </c>
      <c r="H288" s="24"/>
      <c r="I288" s="25"/>
      <c r="J288" s="26"/>
      <c r="K288" s="25"/>
      <c r="L288" s="25">
        <f t="shared" si="20"/>
        <v>0</v>
      </c>
      <c r="M288" s="27">
        <f t="shared" si="21"/>
        <v>0</v>
      </c>
    </row>
    <row r="289" spans="1:13" ht="26.1" hidden="1" customHeight="1" x14ac:dyDescent="0.25">
      <c r="A289" s="22" t="s">
        <v>524</v>
      </c>
      <c r="B289" s="23" t="s">
        <v>525</v>
      </c>
      <c r="C289" s="22" t="s">
        <v>19</v>
      </c>
      <c r="D289" s="24">
        <v>16</v>
      </c>
      <c r="E289" s="24">
        <v>143.54145</v>
      </c>
      <c r="F289" s="24">
        <v>177.46</v>
      </c>
      <c r="G289" s="24">
        <v>2839.36</v>
      </c>
      <c r="H289" s="24"/>
      <c r="I289" s="25"/>
      <c r="J289" s="26"/>
      <c r="K289" s="25"/>
      <c r="L289" s="25">
        <f t="shared" si="20"/>
        <v>0</v>
      </c>
      <c r="M289" s="27">
        <f t="shared" si="21"/>
        <v>0</v>
      </c>
    </row>
    <row r="290" spans="1:13" ht="26.1" hidden="1" customHeight="1" x14ac:dyDescent="0.25">
      <c r="A290" s="28" t="s">
        <v>526</v>
      </c>
      <c r="B290" s="29" t="s">
        <v>527</v>
      </c>
      <c r="C290" s="28"/>
      <c r="D290" s="30">
        <v>1</v>
      </c>
      <c r="E290" s="24"/>
      <c r="F290" s="30">
        <v>12917.65</v>
      </c>
      <c r="G290" s="30">
        <v>12917.65</v>
      </c>
      <c r="H290" s="30"/>
      <c r="I290" s="25"/>
      <c r="J290" s="37"/>
      <c r="K290" s="25"/>
      <c r="L290" s="25">
        <f t="shared" si="20"/>
        <v>0</v>
      </c>
      <c r="M290" s="27">
        <f t="shared" si="21"/>
        <v>0</v>
      </c>
    </row>
    <row r="291" spans="1:13" ht="39" hidden="1" customHeight="1" x14ac:dyDescent="0.25">
      <c r="A291" s="22" t="s">
        <v>528</v>
      </c>
      <c r="B291" s="23" t="s">
        <v>491</v>
      </c>
      <c r="C291" s="22" t="s">
        <v>26</v>
      </c>
      <c r="D291" s="24">
        <v>550</v>
      </c>
      <c r="E291" s="24">
        <v>3.7950559999999998</v>
      </c>
      <c r="F291" s="24">
        <v>4.6900000000000004</v>
      </c>
      <c r="G291" s="24">
        <v>2579.5</v>
      </c>
      <c r="H291" s="24"/>
      <c r="I291" s="25"/>
      <c r="J291" s="26"/>
      <c r="K291" s="25"/>
      <c r="L291" s="25">
        <f t="shared" si="20"/>
        <v>0</v>
      </c>
      <c r="M291" s="27">
        <f t="shared" si="21"/>
        <v>0</v>
      </c>
    </row>
    <row r="292" spans="1:13" ht="39" hidden="1" customHeight="1" x14ac:dyDescent="0.25">
      <c r="A292" s="22" t="s">
        <v>529</v>
      </c>
      <c r="B292" s="23" t="s">
        <v>530</v>
      </c>
      <c r="C292" s="22" t="s">
        <v>26</v>
      </c>
      <c r="D292" s="24">
        <v>300</v>
      </c>
      <c r="E292" s="24">
        <v>2.5845639999999999</v>
      </c>
      <c r="F292" s="24">
        <v>3.2</v>
      </c>
      <c r="G292" s="24">
        <v>960</v>
      </c>
      <c r="H292" s="24"/>
      <c r="I292" s="25"/>
      <c r="J292" s="26"/>
      <c r="K292" s="25"/>
      <c r="L292" s="25">
        <f t="shared" si="20"/>
        <v>0</v>
      </c>
      <c r="M292" s="27">
        <f t="shared" si="21"/>
        <v>0</v>
      </c>
    </row>
    <row r="293" spans="1:13" ht="39" hidden="1" customHeight="1" x14ac:dyDescent="0.25">
      <c r="A293" s="22" t="s">
        <v>531</v>
      </c>
      <c r="B293" s="23" t="s">
        <v>532</v>
      </c>
      <c r="C293" s="22" t="s">
        <v>6</v>
      </c>
      <c r="D293" s="24">
        <v>40</v>
      </c>
      <c r="E293" s="24">
        <v>12.612017999999999</v>
      </c>
      <c r="F293" s="24">
        <v>15.59</v>
      </c>
      <c r="G293" s="24">
        <v>623.6</v>
      </c>
      <c r="H293" s="24"/>
      <c r="I293" s="25"/>
      <c r="J293" s="26"/>
      <c r="K293" s="25"/>
      <c r="L293" s="25">
        <f t="shared" si="20"/>
        <v>0</v>
      </c>
      <c r="M293" s="27">
        <f t="shared" si="21"/>
        <v>0</v>
      </c>
    </row>
    <row r="294" spans="1:13" ht="39" hidden="1" customHeight="1" x14ac:dyDescent="0.25">
      <c r="A294" s="22" t="s">
        <v>533</v>
      </c>
      <c r="B294" s="23" t="s">
        <v>534</v>
      </c>
      <c r="C294" s="22" t="s">
        <v>6</v>
      </c>
      <c r="D294" s="24">
        <v>10</v>
      </c>
      <c r="E294" s="24">
        <v>14.092416999999999</v>
      </c>
      <c r="F294" s="24">
        <v>17.420000000000002</v>
      </c>
      <c r="G294" s="24">
        <v>174.2</v>
      </c>
      <c r="H294" s="24"/>
      <c r="I294" s="25"/>
      <c r="J294" s="26"/>
      <c r="K294" s="25"/>
      <c r="L294" s="25">
        <f t="shared" si="20"/>
        <v>0</v>
      </c>
      <c r="M294" s="27">
        <f t="shared" si="21"/>
        <v>0</v>
      </c>
    </row>
    <row r="295" spans="1:13" ht="51.95" hidden="1" customHeight="1" x14ac:dyDescent="0.25">
      <c r="A295" s="22" t="s">
        <v>535</v>
      </c>
      <c r="B295" s="23" t="s">
        <v>536</v>
      </c>
      <c r="C295" s="22" t="s">
        <v>26</v>
      </c>
      <c r="D295" s="24">
        <v>250</v>
      </c>
      <c r="E295" s="24">
        <v>8.3180429999999994</v>
      </c>
      <c r="F295" s="24">
        <v>10.28</v>
      </c>
      <c r="G295" s="24">
        <v>2570</v>
      </c>
      <c r="H295" s="24"/>
      <c r="I295" s="25"/>
      <c r="J295" s="26"/>
      <c r="K295" s="25"/>
      <c r="L295" s="25">
        <f t="shared" si="20"/>
        <v>0</v>
      </c>
      <c r="M295" s="27">
        <f t="shared" si="21"/>
        <v>0</v>
      </c>
    </row>
    <row r="296" spans="1:13" ht="39" hidden="1" customHeight="1" x14ac:dyDescent="0.25">
      <c r="A296" s="22" t="s">
        <v>537</v>
      </c>
      <c r="B296" s="23" t="s">
        <v>513</v>
      </c>
      <c r="C296" s="22" t="s">
        <v>6</v>
      </c>
      <c r="D296" s="24">
        <v>3</v>
      </c>
      <c r="E296" s="24">
        <v>21.813393000000001</v>
      </c>
      <c r="F296" s="24">
        <v>26.97</v>
      </c>
      <c r="G296" s="24">
        <v>80.91</v>
      </c>
      <c r="H296" s="24"/>
      <c r="I296" s="25"/>
      <c r="J296" s="26"/>
      <c r="K296" s="25"/>
      <c r="L296" s="25">
        <f t="shared" si="20"/>
        <v>0</v>
      </c>
      <c r="M296" s="27">
        <f t="shared" si="21"/>
        <v>0</v>
      </c>
    </row>
    <row r="297" spans="1:13" ht="39" hidden="1" customHeight="1" x14ac:dyDescent="0.25">
      <c r="A297" s="22" t="s">
        <v>538</v>
      </c>
      <c r="B297" s="23" t="s">
        <v>539</v>
      </c>
      <c r="C297" s="22" t="s">
        <v>6</v>
      </c>
      <c r="D297" s="24">
        <v>3</v>
      </c>
      <c r="E297" s="24">
        <v>33.214918999999995</v>
      </c>
      <c r="F297" s="24">
        <v>41.06</v>
      </c>
      <c r="G297" s="24">
        <v>123.18</v>
      </c>
      <c r="H297" s="24"/>
      <c r="I297" s="25"/>
      <c r="J297" s="26"/>
      <c r="K297" s="25"/>
      <c r="L297" s="25">
        <f t="shared" si="20"/>
        <v>0</v>
      </c>
      <c r="M297" s="27">
        <f t="shared" si="21"/>
        <v>0</v>
      </c>
    </row>
    <row r="298" spans="1:13" ht="39" hidden="1" customHeight="1" x14ac:dyDescent="0.25">
      <c r="A298" s="22" t="s">
        <v>540</v>
      </c>
      <c r="B298" s="23" t="s">
        <v>541</v>
      </c>
      <c r="C298" s="22" t="s">
        <v>6</v>
      </c>
      <c r="D298" s="24">
        <v>1</v>
      </c>
      <c r="E298" s="24">
        <v>44.616444999999999</v>
      </c>
      <c r="F298" s="24">
        <v>55.16</v>
      </c>
      <c r="G298" s="24">
        <v>55.16</v>
      </c>
      <c r="H298" s="24"/>
      <c r="I298" s="25"/>
      <c r="J298" s="26"/>
      <c r="K298" s="25"/>
      <c r="L298" s="25">
        <f t="shared" si="20"/>
        <v>0</v>
      </c>
      <c r="M298" s="27">
        <f t="shared" si="21"/>
        <v>0</v>
      </c>
    </row>
    <row r="299" spans="1:13" ht="39" hidden="1" customHeight="1" x14ac:dyDescent="0.25">
      <c r="A299" s="22" t="s">
        <v>542</v>
      </c>
      <c r="B299" s="23" t="s">
        <v>543</v>
      </c>
      <c r="C299" s="22" t="s">
        <v>6</v>
      </c>
      <c r="D299" s="24">
        <v>4</v>
      </c>
      <c r="E299" s="24">
        <v>29.084524000000002</v>
      </c>
      <c r="F299" s="24">
        <v>35.96</v>
      </c>
      <c r="G299" s="24">
        <v>143.84</v>
      </c>
      <c r="H299" s="24"/>
      <c r="I299" s="25"/>
      <c r="J299" s="26"/>
      <c r="K299" s="25"/>
      <c r="L299" s="25">
        <f t="shared" si="20"/>
        <v>0</v>
      </c>
      <c r="M299" s="27">
        <f t="shared" si="21"/>
        <v>0</v>
      </c>
    </row>
    <row r="300" spans="1:13" ht="39" hidden="1" customHeight="1" x14ac:dyDescent="0.25">
      <c r="A300" s="22" t="s">
        <v>544</v>
      </c>
      <c r="B300" s="23" t="s">
        <v>545</v>
      </c>
      <c r="C300" s="22" t="s">
        <v>6</v>
      </c>
      <c r="D300" s="24">
        <v>12</v>
      </c>
      <c r="E300" s="24">
        <v>25.763849999999998</v>
      </c>
      <c r="F300" s="24">
        <v>31.85</v>
      </c>
      <c r="G300" s="24">
        <v>382.2</v>
      </c>
      <c r="H300" s="24"/>
      <c r="I300" s="25"/>
      <c r="J300" s="26"/>
      <c r="K300" s="25"/>
      <c r="L300" s="25">
        <f t="shared" si="20"/>
        <v>0</v>
      </c>
      <c r="M300" s="27">
        <f t="shared" si="21"/>
        <v>0</v>
      </c>
    </row>
    <row r="301" spans="1:13" ht="39" hidden="1" customHeight="1" x14ac:dyDescent="0.25">
      <c r="A301" s="22" t="s">
        <v>546</v>
      </c>
      <c r="B301" s="23" t="s">
        <v>547</v>
      </c>
      <c r="C301" s="22" t="s">
        <v>6</v>
      </c>
      <c r="D301" s="24">
        <v>1</v>
      </c>
      <c r="E301" s="24">
        <v>41.099474999999998</v>
      </c>
      <c r="F301" s="24">
        <v>50.81</v>
      </c>
      <c r="G301" s="24">
        <v>50.81</v>
      </c>
      <c r="H301" s="24"/>
      <c r="I301" s="25"/>
      <c r="J301" s="26"/>
      <c r="K301" s="25"/>
      <c r="L301" s="25">
        <f t="shared" si="20"/>
        <v>0</v>
      </c>
      <c r="M301" s="27">
        <f t="shared" si="21"/>
        <v>0</v>
      </c>
    </row>
    <row r="302" spans="1:13" ht="26.1" hidden="1" customHeight="1" x14ac:dyDescent="0.25">
      <c r="A302" s="22" t="s">
        <v>548</v>
      </c>
      <c r="B302" s="23" t="s">
        <v>549</v>
      </c>
      <c r="C302" s="22" t="s">
        <v>19</v>
      </c>
      <c r="D302" s="24">
        <v>10</v>
      </c>
      <c r="E302" s="24">
        <v>2.9853349999999996</v>
      </c>
      <c r="F302" s="24">
        <v>3.69</v>
      </c>
      <c r="G302" s="24">
        <v>36.9</v>
      </c>
      <c r="H302" s="24"/>
      <c r="I302" s="25"/>
      <c r="J302" s="26"/>
      <c r="K302" s="25"/>
      <c r="L302" s="25">
        <f t="shared" si="20"/>
        <v>0</v>
      </c>
      <c r="M302" s="27">
        <f t="shared" si="21"/>
        <v>0</v>
      </c>
    </row>
    <row r="303" spans="1:13" ht="51.95" hidden="1" customHeight="1" x14ac:dyDescent="0.25">
      <c r="A303" s="22" t="s">
        <v>550</v>
      </c>
      <c r="B303" s="23" t="s">
        <v>551</v>
      </c>
      <c r="C303" s="22" t="s">
        <v>19</v>
      </c>
      <c r="D303" s="24">
        <v>18</v>
      </c>
      <c r="E303" s="24">
        <v>185.426109</v>
      </c>
      <c r="F303" s="24">
        <v>229.24</v>
      </c>
      <c r="G303" s="24">
        <v>4126.32</v>
      </c>
      <c r="H303" s="24"/>
      <c r="I303" s="25"/>
      <c r="J303" s="26"/>
      <c r="K303" s="25"/>
      <c r="L303" s="25">
        <f t="shared" si="20"/>
        <v>0</v>
      </c>
      <c r="M303" s="27">
        <f t="shared" si="21"/>
        <v>0</v>
      </c>
    </row>
    <row r="304" spans="1:13" ht="26.1" hidden="1" customHeight="1" x14ac:dyDescent="0.25">
      <c r="A304" s="22" t="s">
        <v>552</v>
      </c>
      <c r="B304" s="23" t="s">
        <v>553</v>
      </c>
      <c r="C304" s="22" t="s">
        <v>19</v>
      </c>
      <c r="D304" s="24">
        <v>3</v>
      </c>
      <c r="E304" s="24">
        <v>174.17180499999998</v>
      </c>
      <c r="F304" s="24">
        <v>215.33</v>
      </c>
      <c r="G304" s="24">
        <v>645.99</v>
      </c>
      <c r="H304" s="24"/>
      <c r="I304" s="25"/>
      <c r="J304" s="26"/>
      <c r="K304" s="25"/>
      <c r="L304" s="25">
        <f t="shared" si="20"/>
        <v>0</v>
      </c>
      <c r="M304" s="27">
        <f t="shared" si="21"/>
        <v>0</v>
      </c>
    </row>
    <row r="305" spans="1:13" ht="26.1" hidden="1" customHeight="1" x14ac:dyDescent="0.25">
      <c r="A305" s="22" t="s">
        <v>554</v>
      </c>
      <c r="B305" s="23" t="s">
        <v>555</v>
      </c>
      <c r="C305" s="22" t="s">
        <v>19</v>
      </c>
      <c r="D305" s="24">
        <v>3</v>
      </c>
      <c r="E305" s="24">
        <v>69.546036999999998</v>
      </c>
      <c r="F305" s="24">
        <v>85.98</v>
      </c>
      <c r="G305" s="24">
        <v>257.94</v>
      </c>
      <c r="H305" s="24"/>
      <c r="I305" s="25"/>
      <c r="J305" s="26"/>
      <c r="K305" s="25"/>
      <c r="L305" s="25">
        <f t="shared" si="20"/>
        <v>0</v>
      </c>
      <c r="M305" s="27">
        <f t="shared" si="21"/>
        <v>0</v>
      </c>
    </row>
    <row r="306" spans="1:13" ht="39" hidden="1" customHeight="1" x14ac:dyDescent="0.25">
      <c r="A306" s="22" t="s">
        <v>556</v>
      </c>
      <c r="B306" s="23" t="s">
        <v>557</v>
      </c>
      <c r="C306" s="22" t="s">
        <v>6</v>
      </c>
      <c r="D306" s="24">
        <v>6</v>
      </c>
      <c r="E306" s="24">
        <v>14.435934999999999</v>
      </c>
      <c r="F306" s="24">
        <v>17.850000000000001</v>
      </c>
      <c r="G306" s="24">
        <v>107.1</v>
      </c>
      <c r="H306" s="24"/>
      <c r="I306" s="25"/>
      <c r="J306" s="26"/>
      <c r="K306" s="25"/>
      <c r="L306" s="25">
        <f t="shared" si="20"/>
        <v>0</v>
      </c>
      <c r="M306" s="27">
        <f t="shared" si="21"/>
        <v>0</v>
      </c>
    </row>
    <row r="307" spans="1:13" ht="24" hidden="1" customHeight="1" x14ac:dyDescent="0.25">
      <c r="A307" s="28" t="s">
        <v>558</v>
      </c>
      <c r="B307" s="29" t="s">
        <v>559</v>
      </c>
      <c r="C307" s="28"/>
      <c r="D307" s="30">
        <v>1</v>
      </c>
      <c r="E307" s="24"/>
      <c r="F307" s="30">
        <v>22297.960000000003</v>
      </c>
      <c r="G307" s="30">
        <v>22297.960000000003</v>
      </c>
      <c r="H307" s="30"/>
      <c r="I307" s="25"/>
      <c r="J307" s="37"/>
      <c r="K307" s="25"/>
      <c r="L307" s="25">
        <f t="shared" si="20"/>
        <v>0</v>
      </c>
      <c r="M307" s="27">
        <f t="shared" si="21"/>
        <v>0</v>
      </c>
    </row>
    <row r="308" spans="1:13" ht="51.95" hidden="1" customHeight="1" x14ac:dyDescent="0.25">
      <c r="A308" s="22" t="s">
        <v>560</v>
      </c>
      <c r="B308" s="23" t="s">
        <v>561</v>
      </c>
      <c r="C308" s="22" t="s">
        <v>6</v>
      </c>
      <c r="D308" s="24">
        <v>2</v>
      </c>
      <c r="E308" s="24">
        <v>282.93614700000001</v>
      </c>
      <c r="F308" s="24">
        <v>349.79</v>
      </c>
      <c r="G308" s="24">
        <v>699.58</v>
      </c>
      <c r="H308" s="24"/>
      <c r="I308" s="25"/>
      <c r="J308" s="26"/>
      <c r="K308" s="25"/>
      <c r="L308" s="25">
        <f t="shared" si="20"/>
        <v>0</v>
      </c>
      <c r="M308" s="27">
        <f t="shared" si="21"/>
        <v>0</v>
      </c>
    </row>
    <row r="309" spans="1:13" ht="51.95" hidden="1" customHeight="1" x14ac:dyDescent="0.25">
      <c r="A309" s="22" t="s">
        <v>562</v>
      </c>
      <c r="B309" s="23" t="s">
        <v>563</v>
      </c>
      <c r="C309" s="22" t="s">
        <v>6</v>
      </c>
      <c r="D309" s="24">
        <v>1</v>
      </c>
      <c r="E309" s="24">
        <v>389.38583199999999</v>
      </c>
      <c r="F309" s="24">
        <v>481.4</v>
      </c>
      <c r="G309" s="24">
        <v>481.4</v>
      </c>
      <c r="H309" s="24"/>
      <c r="I309" s="25"/>
      <c r="J309" s="26"/>
      <c r="K309" s="25"/>
      <c r="L309" s="25">
        <f t="shared" si="20"/>
        <v>0</v>
      </c>
      <c r="M309" s="27">
        <f t="shared" si="21"/>
        <v>0</v>
      </c>
    </row>
    <row r="310" spans="1:13" ht="26.1" hidden="1" customHeight="1" x14ac:dyDescent="0.25">
      <c r="A310" s="22" t="s">
        <v>564</v>
      </c>
      <c r="B310" s="23" t="s">
        <v>565</v>
      </c>
      <c r="C310" s="22" t="s">
        <v>6</v>
      </c>
      <c r="D310" s="24">
        <v>4</v>
      </c>
      <c r="E310" s="24">
        <v>8.4243699999999997</v>
      </c>
      <c r="F310" s="24">
        <v>10.42</v>
      </c>
      <c r="G310" s="24">
        <v>41.68</v>
      </c>
      <c r="H310" s="24"/>
      <c r="I310" s="25"/>
      <c r="J310" s="26"/>
      <c r="K310" s="25"/>
      <c r="L310" s="25">
        <f t="shared" si="20"/>
        <v>0</v>
      </c>
      <c r="M310" s="27">
        <f t="shared" si="21"/>
        <v>0</v>
      </c>
    </row>
    <row r="311" spans="1:13" ht="26.1" hidden="1" customHeight="1" x14ac:dyDescent="0.25">
      <c r="A311" s="22" t="s">
        <v>566</v>
      </c>
      <c r="B311" s="23" t="s">
        <v>567</v>
      </c>
      <c r="C311" s="22" t="s">
        <v>6</v>
      </c>
      <c r="D311" s="24">
        <v>13</v>
      </c>
      <c r="E311" s="24">
        <v>8.8905729999999981</v>
      </c>
      <c r="F311" s="24">
        <v>10.99</v>
      </c>
      <c r="G311" s="24">
        <v>142.87</v>
      </c>
      <c r="H311" s="24"/>
      <c r="I311" s="25"/>
      <c r="J311" s="26"/>
      <c r="K311" s="25"/>
      <c r="L311" s="25">
        <f t="shared" si="20"/>
        <v>0</v>
      </c>
      <c r="M311" s="27">
        <f t="shared" si="21"/>
        <v>0</v>
      </c>
    </row>
    <row r="312" spans="1:13" ht="26.1" hidden="1" customHeight="1" x14ac:dyDescent="0.25">
      <c r="A312" s="22" t="s">
        <v>568</v>
      </c>
      <c r="B312" s="23" t="s">
        <v>569</v>
      </c>
      <c r="C312" s="22" t="s">
        <v>6</v>
      </c>
      <c r="D312" s="24">
        <v>4</v>
      </c>
      <c r="E312" s="24">
        <v>9.8556950000000008</v>
      </c>
      <c r="F312" s="24">
        <v>12.18</v>
      </c>
      <c r="G312" s="24">
        <v>48.72</v>
      </c>
      <c r="H312" s="24"/>
      <c r="I312" s="25"/>
      <c r="J312" s="26"/>
      <c r="K312" s="25"/>
      <c r="L312" s="25">
        <f t="shared" si="20"/>
        <v>0</v>
      </c>
      <c r="M312" s="27">
        <f t="shared" si="21"/>
        <v>0</v>
      </c>
    </row>
    <row r="313" spans="1:13" ht="26.1" hidden="1" customHeight="1" x14ac:dyDescent="0.25">
      <c r="A313" s="22" t="s">
        <v>570</v>
      </c>
      <c r="B313" s="23" t="s">
        <v>571</v>
      </c>
      <c r="C313" s="22" t="s">
        <v>6</v>
      </c>
      <c r="D313" s="24">
        <v>1</v>
      </c>
      <c r="E313" s="24">
        <v>53.237110999999999</v>
      </c>
      <c r="F313" s="24">
        <v>65.819999999999993</v>
      </c>
      <c r="G313" s="24">
        <v>65.819999999999993</v>
      </c>
      <c r="H313" s="24"/>
      <c r="I313" s="25"/>
      <c r="J313" s="26"/>
      <c r="K313" s="25"/>
      <c r="L313" s="25">
        <f t="shared" si="20"/>
        <v>0</v>
      </c>
      <c r="M313" s="27">
        <f t="shared" si="21"/>
        <v>0</v>
      </c>
    </row>
    <row r="314" spans="1:13" ht="26.1" hidden="1" customHeight="1" x14ac:dyDescent="0.25">
      <c r="A314" s="22" t="s">
        <v>572</v>
      </c>
      <c r="B314" s="23" t="s">
        <v>573</v>
      </c>
      <c r="C314" s="22" t="s">
        <v>6</v>
      </c>
      <c r="D314" s="24">
        <v>1</v>
      </c>
      <c r="E314" s="24">
        <v>58.414417999999998</v>
      </c>
      <c r="F314" s="24">
        <v>72.22</v>
      </c>
      <c r="G314" s="24">
        <v>72.22</v>
      </c>
      <c r="H314" s="24"/>
      <c r="I314" s="25"/>
      <c r="J314" s="26"/>
      <c r="K314" s="25"/>
      <c r="L314" s="25">
        <f t="shared" si="20"/>
        <v>0</v>
      </c>
      <c r="M314" s="27">
        <f t="shared" si="21"/>
        <v>0</v>
      </c>
    </row>
    <row r="315" spans="1:13" ht="26.1" hidden="1" customHeight="1" x14ac:dyDescent="0.25">
      <c r="A315" s="22" t="s">
        <v>574</v>
      </c>
      <c r="B315" s="23" t="s">
        <v>575</v>
      </c>
      <c r="C315" s="22" t="s">
        <v>6</v>
      </c>
      <c r="D315" s="24">
        <v>1</v>
      </c>
      <c r="E315" s="24">
        <v>54.979237999999995</v>
      </c>
      <c r="F315" s="24">
        <v>67.97</v>
      </c>
      <c r="G315" s="24">
        <v>67.97</v>
      </c>
      <c r="H315" s="24"/>
      <c r="I315" s="25"/>
      <c r="J315" s="26"/>
      <c r="K315" s="25"/>
      <c r="L315" s="25">
        <f t="shared" si="20"/>
        <v>0</v>
      </c>
      <c r="M315" s="27">
        <f t="shared" si="21"/>
        <v>0</v>
      </c>
    </row>
    <row r="316" spans="1:13" ht="39" hidden="1" customHeight="1" x14ac:dyDescent="0.25">
      <c r="A316" s="22" t="s">
        <v>576</v>
      </c>
      <c r="B316" s="23" t="s">
        <v>577</v>
      </c>
      <c r="C316" s="22" t="s">
        <v>19</v>
      </c>
      <c r="D316" s="24">
        <v>1</v>
      </c>
      <c r="E316" s="24">
        <v>247.50471899999999</v>
      </c>
      <c r="F316" s="24">
        <v>305.99</v>
      </c>
      <c r="G316" s="24">
        <v>305.99</v>
      </c>
      <c r="H316" s="24"/>
      <c r="I316" s="25"/>
      <c r="J316" s="26"/>
      <c r="K316" s="25"/>
      <c r="L316" s="25">
        <f t="shared" si="20"/>
        <v>0</v>
      </c>
      <c r="M316" s="27">
        <f t="shared" si="21"/>
        <v>0</v>
      </c>
    </row>
    <row r="317" spans="1:13" ht="26.1" hidden="1" customHeight="1" x14ac:dyDescent="0.25">
      <c r="A317" s="22" t="s">
        <v>578</v>
      </c>
      <c r="B317" s="23" t="s">
        <v>579</v>
      </c>
      <c r="C317" s="22" t="s">
        <v>19</v>
      </c>
      <c r="D317" s="24">
        <v>1</v>
      </c>
      <c r="E317" s="24">
        <v>183.85574099999999</v>
      </c>
      <c r="F317" s="24">
        <v>227.3</v>
      </c>
      <c r="G317" s="24">
        <v>227.3</v>
      </c>
      <c r="H317" s="24"/>
      <c r="I317" s="25"/>
      <c r="J317" s="26"/>
      <c r="K317" s="25"/>
      <c r="L317" s="25">
        <f t="shared" si="20"/>
        <v>0</v>
      </c>
      <c r="M317" s="27">
        <f t="shared" si="21"/>
        <v>0</v>
      </c>
    </row>
    <row r="318" spans="1:13" ht="26.1" hidden="1" customHeight="1" x14ac:dyDescent="0.25">
      <c r="A318" s="22" t="s">
        <v>580</v>
      </c>
      <c r="B318" s="23" t="s">
        <v>581</v>
      </c>
      <c r="C318" s="22" t="s">
        <v>19</v>
      </c>
      <c r="D318" s="24">
        <v>1</v>
      </c>
      <c r="E318" s="24">
        <v>167.86579599999999</v>
      </c>
      <c r="F318" s="24">
        <v>207.53</v>
      </c>
      <c r="G318" s="24">
        <v>207.53</v>
      </c>
      <c r="H318" s="24"/>
      <c r="I318" s="25"/>
      <c r="J318" s="26"/>
      <c r="K318" s="25"/>
      <c r="L318" s="25">
        <f t="shared" si="20"/>
        <v>0</v>
      </c>
      <c r="M318" s="27">
        <f t="shared" si="21"/>
        <v>0</v>
      </c>
    </row>
    <row r="319" spans="1:13" ht="39" hidden="1" customHeight="1" x14ac:dyDescent="0.25">
      <c r="A319" s="22" t="s">
        <v>582</v>
      </c>
      <c r="B319" s="23" t="s">
        <v>495</v>
      </c>
      <c r="C319" s="22" t="s">
        <v>26</v>
      </c>
      <c r="D319" s="24">
        <v>300</v>
      </c>
      <c r="E319" s="24">
        <v>6.3714409999999999</v>
      </c>
      <c r="F319" s="24">
        <v>7.88</v>
      </c>
      <c r="G319" s="24">
        <v>2364</v>
      </c>
      <c r="H319" s="24"/>
      <c r="I319" s="25"/>
      <c r="J319" s="26"/>
      <c r="K319" s="25"/>
      <c r="L319" s="25">
        <f t="shared" si="20"/>
        <v>0</v>
      </c>
      <c r="M319" s="27">
        <f t="shared" si="21"/>
        <v>0</v>
      </c>
    </row>
    <row r="320" spans="1:13" ht="39" hidden="1" customHeight="1" x14ac:dyDescent="0.25">
      <c r="A320" s="22" t="s">
        <v>583</v>
      </c>
      <c r="B320" s="23" t="s">
        <v>584</v>
      </c>
      <c r="C320" s="22" t="s">
        <v>26</v>
      </c>
      <c r="D320" s="24">
        <v>510</v>
      </c>
      <c r="E320" s="24">
        <v>9.0459739999999993</v>
      </c>
      <c r="F320" s="24">
        <v>11.18</v>
      </c>
      <c r="G320" s="24">
        <v>5701.8</v>
      </c>
      <c r="H320" s="24"/>
      <c r="I320" s="25"/>
      <c r="J320" s="26"/>
      <c r="K320" s="25"/>
      <c r="L320" s="25">
        <f t="shared" si="20"/>
        <v>0</v>
      </c>
      <c r="M320" s="27">
        <f t="shared" si="21"/>
        <v>0</v>
      </c>
    </row>
    <row r="321" spans="1:13" ht="39" hidden="1" customHeight="1" x14ac:dyDescent="0.25">
      <c r="A321" s="22" t="s">
        <v>585</v>
      </c>
      <c r="B321" s="23" t="s">
        <v>586</v>
      </c>
      <c r="C321" s="22" t="s">
        <v>26</v>
      </c>
      <c r="D321" s="24">
        <v>60</v>
      </c>
      <c r="E321" s="24">
        <v>14.517724999999999</v>
      </c>
      <c r="F321" s="24">
        <v>17.95</v>
      </c>
      <c r="G321" s="24">
        <v>1077</v>
      </c>
      <c r="H321" s="24"/>
      <c r="I321" s="25"/>
      <c r="J321" s="26"/>
      <c r="K321" s="25"/>
      <c r="L321" s="25">
        <f t="shared" si="20"/>
        <v>0</v>
      </c>
      <c r="M321" s="27">
        <f t="shared" si="21"/>
        <v>0</v>
      </c>
    </row>
    <row r="322" spans="1:13" ht="39" hidden="1" customHeight="1" x14ac:dyDescent="0.25">
      <c r="A322" s="22" t="s">
        <v>587</v>
      </c>
      <c r="B322" s="23" t="s">
        <v>588</v>
      </c>
      <c r="C322" s="22" t="s">
        <v>26</v>
      </c>
      <c r="D322" s="24">
        <v>180</v>
      </c>
      <c r="E322" s="24">
        <v>22.852125999999998</v>
      </c>
      <c r="F322" s="24">
        <v>28.25</v>
      </c>
      <c r="G322" s="24">
        <v>5085</v>
      </c>
      <c r="H322" s="24"/>
      <c r="I322" s="25"/>
      <c r="J322" s="26"/>
      <c r="K322" s="25"/>
      <c r="L322" s="25">
        <f t="shared" si="20"/>
        <v>0</v>
      </c>
      <c r="M322" s="27">
        <f t="shared" si="21"/>
        <v>0</v>
      </c>
    </row>
    <row r="323" spans="1:13" ht="51.95" hidden="1" customHeight="1" x14ac:dyDescent="0.25">
      <c r="A323" s="22" t="s">
        <v>589</v>
      </c>
      <c r="B323" s="23" t="s">
        <v>590</v>
      </c>
      <c r="C323" s="22" t="s">
        <v>26</v>
      </c>
      <c r="D323" s="24">
        <v>82.5</v>
      </c>
      <c r="E323" s="24">
        <v>25.714776000000001</v>
      </c>
      <c r="F323" s="24">
        <v>31.79</v>
      </c>
      <c r="G323" s="24">
        <v>2622.68</v>
      </c>
      <c r="H323" s="24"/>
      <c r="I323" s="25"/>
      <c r="J323" s="26"/>
      <c r="K323" s="25"/>
      <c r="L323" s="25">
        <f t="shared" si="20"/>
        <v>0</v>
      </c>
      <c r="M323" s="27">
        <f t="shared" si="21"/>
        <v>0</v>
      </c>
    </row>
    <row r="324" spans="1:13" ht="51.95" hidden="1" customHeight="1" x14ac:dyDescent="0.25">
      <c r="A324" s="22" t="s">
        <v>591</v>
      </c>
      <c r="B324" s="23" t="s">
        <v>592</v>
      </c>
      <c r="C324" s="22" t="s">
        <v>26</v>
      </c>
      <c r="D324" s="24">
        <v>48</v>
      </c>
      <c r="E324" s="24">
        <v>52.010261</v>
      </c>
      <c r="F324" s="24">
        <v>64.3</v>
      </c>
      <c r="G324" s="24">
        <v>3086.4</v>
      </c>
      <c r="H324" s="24"/>
      <c r="I324" s="25"/>
      <c r="J324" s="26"/>
      <c r="K324" s="25"/>
      <c r="L324" s="25">
        <f t="shared" si="20"/>
        <v>0</v>
      </c>
      <c r="M324" s="27">
        <f t="shared" si="21"/>
        <v>0</v>
      </c>
    </row>
    <row r="325" spans="1:13" ht="24" hidden="1" customHeight="1" x14ac:dyDescent="0.25">
      <c r="A325" s="28" t="s">
        <v>593</v>
      </c>
      <c r="B325" s="29" t="s">
        <v>594</v>
      </c>
      <c r="C325" s="28"/>
      <c r="D325" s="30">
        <v>1</v>
      </c>
      <c r="E325" s="24"/>
      <c r="F325" s="30">
        <v>130293.33000000002</v>
      </c>
      <c r="G325" s="30">
        <v>130293.33000000002</v>
      </c>
      <c r="H325" s="30"/>
      <c r="I325" s="25"/>
      <c r="J325" s="37"/>
      <c r="K325" s="25"/>
      <c r="L325" s="25">
        <f t="shared" si="20"/>
        <v>0</v>
      </c>
      <c r="M325" s="27">
        <f t="shared" si="21"/>
        <v>0</v>
      </c>
    </row>
    <row r="326" spans="1:13" ht="51.95" hidden="1" customHeight="1" x14ac:dyDescent="0.25">
      <c r="A326" s="22" t="s">
        <v>595</v>
      </c>
      <c r="B326" s="23" t="s">
        <v>596</v>
      </c>
      <c r="C326" s="22" t="s">
        <v>26</v>
      </c>
      <c r="D326" s="24">
        <v>10</v>
      </c>
      <c r="E326" s="24">
        <v>72.163317000000006</v>
      </c>
      <c r="F326" s="24">
        <v>89.22</v>
      </c>
      <c r="G326" s="24">
        <v>892.2</v>
      </c>
      <c r="H326" s="24"/>
      <c r="I326" s="25"/>
      <c r="J326" s="26"/>
      <c r="K326" s="25"/>
      <c r="L326" s="25">
        <f t="shared" si="20"/>
        <v>0</v>
      </c>
      <c r="M326" s="27">
        <f t="shared" si="21"/>
        <v>0</v>
      </c>
    </row>
    <row r="327" spans="1:13" ht="51.95" hidden="1" customHeight="1" x14ac:dyDescent="0.25">
      <c r="A327" s="22" t="s">
        <v>597</v>
      </c>
      <c r="B327" s="23" t="s">
        <v>598</v>
      </c>
      <c r="C327" s="22" t="s">
        <v>26</v>
      </c>
      <c r="D327" s="24">
        <v>540</v>
      </c>
      <c r="E327" s="24">
        <v>93.396000999999998</v>
      </c>
      <c r="F327" s="24">
        <v>115.47</v>
      </c>
      <c r="G327" s="24">
        <v>62353.8</v>
      </c>
      <c r="H327" s="24"/>
      <c r="I327" s="25"/>
      <c r="J327" s="26"/>
      <c r="K327" s="25"/>
      <c r="L327" s="25">
        <f t="shared" si="20"/>
        <v>0</v>
      </c>
      <c r="M327" s="27">
        <f t="shared" si="21"/>
        <v>0</v>
      </c>
    </row>
    <row r="328" spans="1:13" ht="51.95" hidden="1" customHeight="1" x14ac:dyDescent="0.25">
      <c r="A328" s="22" t="s">
        <v>599</v>
      </c>
      <c r="B328" s="23" t="s">
        <v>600</v>
      </c>
      <c r="C328" s="22" t="s">
        <v>26</v>
      </c>
      <c r="D328" s="24">
        <v>180</v>
      </c>
      <c r="E328" s="24">
        <v>147.066599</v>
      </c>
      <c r="F328" s="24">
        <v>181.82</v>
      </c>
      <c r="G328" s="24">
        <v>32727.599999999999</v>
      </c>
      <c r="H328" s="24"/>
      <c r="I328" s="25"/>
      <c r="J328" s="26"/>
      <c r="K328" s="25"/>
      <c r="L328" s="25">
        <f t="shared" si="20"/>
        <v>0</v>
      </c>
      <c r="M328" s="27">
        <f t="shared" si="21"/>
        <v>0</v>
      </c>
    </row>
    <row r="329" spans="1:13" ht="39" hidden="1" customHeight="1" x14ac:dyDescent="0.25">
      <c r="A329" s="22" t="s">
        <v>601</v>
      </c>
      <c r="B329" s="23" t="s">
        <v>586</v>
      </c>
      <c r="C329" s="22" t="s">
        <v>26</v>
      </c>
      <c r="D329" s="24">
        <v>6</v>
      </c>
      <c r="E329" s="24">
        <v>14.517724999999999</v>
      </c>
      <c r="F329" s="24">
        <v>17.95</v>
      </c>
      <c r="G329" s="24">
        <v>107.7</v>
      </c>
      <c r="H329" s="24"/>
      <c r="I329" s="25"/>
      <c r="J329" s="26"/>
      <c r="K329" s="25"/>
      <c r="L329" s="25">
        <f t="shared" si="20"/>
        <v>0</v>
      </c>
      <c r="M329" s="27">
        <f t="shared" si="21"/>
        <v>0</v>
      </c>
    </row>
    <row r="330" spans="1:13" ht="26.1" hidden="1" customHeight="1" x14ac:dyDescent="0.25">
      <c r="A330" s="22" t="s">
        <v>602</v>
      </c>
      <c r="B330" s="23" t="s">
        <v>603</v>
      </c>
      <c r="C330" s="22" t="s">
        <v>26</v>
      </c>
      <c r="D330" s="24">
        <v>9</v>
      </c>
      <c r="E330" s="24">
        <v>71.656218999999993</v>
      </c>
      <c r="F330" s="24">
        <v>88.59</v>
      </c>
      <c r="G330" s="24">
        <v>797.31</v>
      </c>
      <c r="H330" s="24"/>
      <c r="I330" s="25"/>
      <c r="J330" s="26"/>
      <c r="K330" s="25"/>
      <c r="L330" s="25">
        <f t="shared" si="20"/>
        <v>0</v>
      </c>
      <c r="M330" s="27">
        <f t="shared" si="21"/>
        <v>0</v>
      </c>
    </row>
    <row r="331" spans="1:13" ht="26.1" hidden="1" customHeight="1" x14ac:dyDescent="0.25">
      <c r="A331" s="22" t="s">
        <v>604</v>
      </c>
      <c r="B331" s="23" t="s">
        <v>497</v>
      </c>
      <c r="C331" s="22" t="s">
        <v>19</v>
      </c>
      <c r="D331" s="24">
        <v>11</v>
      </c>
      <c r="E331" s="24">
        <v>356.83341199999995</v>
      </c>
      <c r="F331" s="24">
        <v>441.15</v>
      </c>
      <c r="G331" s="24">
        <v>4852.6499999999996</v>
      </c>
      <c r="H331" s="24"/>
      <c r="I331" s="25"/>
      <c r="J331" s="26"/>
      <c r="K331" s="25"/>
      <c r="L331" s="25">
        <f t="shared" si="20"/>
        <v>0</v>
      </c>
      <c r="M331" s="27">
        <f t="shared" si="21"/>
        <v>0</v>
      </c>
    </row>
    <row r="332" spans="1:13" ht="26.1" hidden="1" customHeight="1" x14ac:dyDescent="0.25">
      <c r="A332" s="22" t="s">
        <v>605</v>
      </c>
      <c r="B332" s="23" t="s">
        <v>606</v>
      </c>
      <c r="C332" s="22" t="s">
        <v>6</v>
      </c>
      <c r="D332" s="24">
        <v>3</v>
      </c>
      <c r="E332" s="24">
        <v>39.455495999999997</v>
      </c>
      <c r="F332" s="24">
        <v>48.78</v>
      </c>
      <c r="G332" s="24">
        <v>146.34</v>
      </c>
      <c r="H332" s="24"/>
      <c r="I332" s="25"/>
      <c r="J332" s="26"/>
      <c r="K332" s="25"/>
      <c r="L332" s="25">
        <f t="shared" si="20"/>
        <v>0</v>
      </c>
      <c r="M332" s="27">
        <f t="shared" si="21"/>
        <v>0</v>
      </c>
    </row>
    <row r="333" spans="1:13" ht="51.95" hidden="1" customHeight="1" x14ac:dyDescent="0.25">
      <c r="A333" s="22" t="s">
        <v>607</v>
      </c>
      <c r="B333" s="23" t="s">
        <v>608</v>
      </c>
      <c r="C333" s="22" t="s">
        <v>6</v>
      </c>
      <c r="D333" s="24">
        <v>2</v>
      </c>
      <c r="E333" s="24">
        <v>9.0050789999999985</v>
      </c>
      <c r="F333" s="24">
        <v>11.13</v>
      </c>
      <c r="G333" s="24">
        <v>22.26</v>
      </c>
      <c r="H333" s="24"/>
      <c r="I333" s="25"/>
      <c r="J333" s="26"/>
      <c r="K333" s="25"/>
      <c r="L333" s="25">
        <f t="shared" si="20"/>
        <v>0</v>
      </c>
      <c r="M333" s="27">
        <f t="shared" si="21"/>
        <v>0</v>
      </c>
    </row>
    <row r="334" spans="1:13" ht="51.95" hidden="1" customHeight="1" x14ac:dyDescent="0.25">
      <c r="A334" s="22" t="s">
        <v>609</v>
      </c>
      <c r="B334" s="23" t="s">
        <v>610</v>
      </c>
      <c r="C334" s="22" t="s">
        <v>6</v>
      </c>
      <c r="D334" s="24">
        <v>6</v>
      </c>
      <c r="E334" s="24">
        <v>29.125418999999997</v>
      </c>
      <c r="F334" s="24">
        <v>36.01</v>
      </c>
      <c r="G334" s="24">
        <v>216.06</v>
      </c>
      <c r="H334" s="24"/>
      <c r="I334" s="25"/>
      <c r="J334" s="26"/>
      <c r="K334" s="25"/>
      <c r="L334" s="25">
        <f t="shared" si="20"/>
        <v>0</v>
      </c>
      <c r="M334" s="27">
        <f t="shared" si="21"/>
        <v>0</v>
      </c>
    </row>
    <row r="335" spans="1:13" ht="39" hidden="1" customHeight="1" x14ac:dyDescent="0.25">
      <c r="A335" s="22" t="s">
        <v>611</v>
      </c>
      <c r="B335" s="23" t="s">
        <v>612</v>
      </c>
      <c r="C335" s="22" t="s">
        <v>26</v>
      </c>
      <c r="D335" s="24">
        <v>20</v>
      </c>
      <c r="E335" s="24">
        <v>10.755385</v>
      </c>
      <c r="F335" s="24">
        <v>13.3</v>
      </c>
      <c r="G335" s="24">
        <v>266</v>
      </c>
      <c r="H335" s="24"/>
      <c r="I335" s="25"/>
      <c r="J335" s="26"/>
      <c r="K335" s="25"/>
      <c r="L335" s="25">
        <f t="shared" ref="L335:L350" si="22">I335*F335</f>
        <v>0</v>
      </c>
      <c r="M335" s="27">
        <f t="shared" ref="M335:M350" si="23">L335+K335</f>
        <v>0</v>
      </c>
    </row>
    <row r="336" spans="1:13" ht="39" hidden="1" customHeight="1" x14ac:dyDescent="0.25">
      <c r="A336" s="22" t="s">
        <v>613</v>
      </c>
      <c r="B336" s="23" t="s">
        <v>614</v>
      </c>
      <c r="C336" s="22" t="s">
        <v>26</v>
      </c>
      <c r="D336" s="24">
        <v>180</v>
      </c>
      <c r="E336" s="24">
        <v>35.832199000000003</v>
      </c>
      <c r="F336" s="24">
        <v>44.3</v>
      </c>
      <c r="G336" s="24">
        <v>7974</v>
      </c>
      <c r="H336" s="24"/>
      <c r="I336" s="25"/>
      <c r="J336" s="26"/>
      <c r="K336" s="25"/>
      <c r="L336" s="25">
        <f t="shared" si="22"/>
        <v>0</v>
      </c>
      <c r="M336" s="27">
        <f t="shared" si="23"/>
        <v>0</v>
      </c>
    </row>
    <row r="337" spans="1:13" ht="26.1" hidden="1" customHeight="1" x14ac:dyDescent="0.25">
      <c r="A337" s="22" t="s">
        <v>615</v>
      </c>
      <c r="B337" s="23" t="s">
        <v>616</v>
      </c>
      <c r="C337" s="22" t="s">
        <v>6</v>
      </c>
      <c r="D337" s="24">
        <v>3</v>
      </c>
      <c r="E337" s="24">
        <v>108.28178099999998</v>
      </c>
      <c r="F337" s="24">
        <v>133.87</v>
      </c>
      <c r="G337" s="24">
        <v>401.61</v>
      </c>
      <c r="H337" s="24"/>
      <c r="I337" s="25"/>
      <c r="J337" s="26"/>
      <c r="K337" s="25"/>
      <c r="L337" s="25">
        <f t="shared" si="22"/>
        <v>0</v>
      </c>
      <c r="M337" s="27">
        <f t="shared" si="23"/>
        <v>0</v>
      </c>
    </row>
    <row r="338" spans="1:13" ht="39" hidden="1" customHeight="1" x14ac:dyDescent="0.25">
      <c r="A338" s="22" t="s">
        <v>617</v>
      </c>
      <c r="B338" s="23" t="s">
        <v>618</v>
      </c>
      <c r="C338" s="22" t="s">
        <v>6</v>
      </c>
      <c r="D338" s="24">
        <v>5</v>
      </c>
      <c r="E338" s="24">
        <v>8.0399569999999994</v>
      </c>
      <c r="F338" s="24">
        <v>9.94</v>
      </c>
      <c r="G338" s="24">
        <v>49.7</v>
      </c>
      <c r="H338" s="24"/>
      <c r="I338" s="25"/>
      <c r="J338" s="26"/>
      <c r="K338" s="25"/>
      <c r="L338" s="25">
        <f t="shared" si="22"/>
        <v>0</v>
      </c>
      <c r="M338" s="27">
        <f t="shared" si="23"/>
        <v>0</v>
      </c>
    </row>
    <row r="339" spans="1:13" ht="51.95" hidden="1" customHeight="1" x14ac:dyDescent="0.25">
      <c r="A339" s="22" t="s">
        <v>619</v>
      </c>
      <c r="B339" s="23" t="s">
        <v>620</v>
      </c>
      <c r="C339" s="22" t="s">
        <v>6</v>
      </c>
      <c r="D339" s="24">
        <v>70</v>
      </c>
      <c r="E339" s="24">
        <v>19.253366</v>
      </c>
      <c r="F339" s="24">
        <v>23.8</v>
      </c>
      <c r="G339" s="24">
        <v>1666</v>
      </c>
      <c r="H339" s="24"/>
      <c r="I339" s="25"/>
      <c r="J339" s="26"/>
      <c r="K339" s="25"/>
      <c r="L339" s="25">
        <f t="shared" si="22"/>
        <v>0</v>
      </c>
      <c r="M339" s="27">
        <f t="shared" si="23"/>
        <v>0</v>
      </c>
    </row>
    <row r="340" spans="1:13" ht="26.1" hidden="1" customHeight="1" x14ac:dyDescent="0.25">
      <c r="A340" s="22" t="s">
        <v>621</v>
      </c>
      <c r="B340" s="23" t="s">
        <v>622</v>
      </c>
      <c r="C340" s="22" t="s">
        <v>19</v>
      </c>
      <c r="D340" s="24">
        <v>1</v>
      </c>
      <c r="E340" s="24">
        <v>1630.3282489999999</v>
      </c>
      <c r="F340" s="24">
        <v>2015.57</v>
      </c>
      <c r="G340" s="24">
        <v>2015.57</v>
      </c>
      <c r="H340" s="24"/>
      <c r="I340" s="25"/>
      <c r="J340" s="26"/>
      <c r="K340" s="25"/>
      <c r="L340" s="25">
        <f t="shared" si="22"/>
        <v>0</v>
      </c>
      <c r="M340" s="27">
        <f t="shared" si="23"/>
        <v>0</v>
      </c>
    </row>
    <row r="341" spans="1:13" ht="26.1" hidden="1" customHeight="1" x14ac:dyDescent="0.25">
      <c r="A341" s="22" t="s">
        <v>623</v>
      </c>
      <c r="B341" s="23" t="s">
        <v>624</v>
      </c>
      <c r="C341" s="22" t="s">
        <v>19</v>
      </c>
      <c r="D341" s="24">
        <v>1</v>
      </c>
      <c r="E341" s="24">
        <v>446.66336899999999</v>
      </c>
      <c r="F341" s="24">
        <v>552.21</v>
      </c>
      <c r="G341" s="24">
        <v>552.21</v>
      </c>
      <c r="H341" s="24"/>
      <c r="I341" s="25"/>
      <c r="J341" s="26"/>
      <c r="K341" s="25"/>
      <c r="L341" s="25">
        <f t="shared" si="22"/>
        <v>0</v>
      </c>
      <c r="M341" s="27">
        <f t="shared" si="23"/>
        <v>0</v>
      </c>
    </row>
    <row r="342" spans="1:13" ht="26.1" hidden="1" customHeight="1" x14ac:dyDescent="0.25">
      <c r="A342" s="22" t="s">
        <v>625</v>
      </c>
      <c r="B342" s="23" t="s">
        <v>626</v>
      </c>
      <c r="C342" s="22" t="s">
        <v>19</v>
      </c>
      <c r="D342" s="24">
        <v>2</v>
      </c>
      <c r="E342" s="24">
        <v>307.90663399999994</v>
      </c>
      <c r="F342" s="24">
        <v>380.66</v>
      </c>
      <c r="G342" s="24">
        <v>761.32</v>
      </c>
      <c r="H342" s="24"/>
      <c r="I342" s="25"/>
      <c r="J342" s="26"/>
      <c r="K342" s="25"/>
      <c r="L342" s="25">
        <f t="shared" si="22"/>
        <v>0</v>
      </c>
      <c r="M342" s="27">
        <f t="shared" si="23"/>
        <v>0</v>
      </c>
    </row>
    <row r="343" spans="1:13" ht="26.1" hidden="1" customHeight="1" x14ac:dyDescent="0.25">
      <c r="A343" s="22" t="s">
        <v>627</v>
      </c>
      <c r="B343" s="23" t="s">
        <v>628</v>
      </c>
      <c r="C343" s="22" t="s">
        <v>6</v>
      </c>
      <c r="D343" s="24">
        <v>1</v>
      </c>
      <c r="E343" s="24">
        <v>63.804379000000004</v>
      </c>
      <c r="F343" s="24">
        <v>78.88</v>
      </c>
      <c r="G343" s="24">
        <v>78.88</v>
      </c>
      <c r="H343" s="24"/>
      <c r="I343" s="25"/>
      <c r="J343" s="26"/>
      <c r="K343" s="25"/>
      <c r="L343" s="25">
        <f t="shared" si="22"/>
        <v>0</v>
      </c>
      <c r="M343" s="27">
        <f t="shared" si="23"/>
        <v>0</v>
      </c>
    </row>
    <row r="344" spans="1:13" ht="26.1" hidden="1" customHeight="1" x14ac:dyDescent="0.25">
      <c r="A344" s="22" t="s">
        <v>629</v>
      </c>
      <c r="B344" s="23" t="s">
        <v>573</v>
      </c>
      <c r="C344" s="22" t="s">
        <v>6</v>
      </c>
      <c r="D344" s="24">
        <v>5</v>
      </c>
      <c r="E344" s="24">
        <v>58.414417999999998</v>
      </c>
      <c r="F344" s="24">
        <v>72.22</v>
      </c>
      <c r="G344" s="24">
        <v>361.1</v>
      </c>
      <c r="H344" s="24"/>
      <c r="I344" s="25"/>
      <c r="J344" s="26"/>
      <c r="K344" s="25"/>
      <c r="L344" s="25">
        <f t="shared" si="22"/>
        <v>0</v>
      </c>
      <c r="M344" s="27">
        <f t="shared" si="23"/>
        <v>0</v>
      </c>
    </row>
    <row r="345" spans="1:13" ht="26.1" hidden="1" customHeight="1" x14ac:dyDescent="0.25">
      <c r="A345" s="22" t="s">
        <v>630</v>
      </c>
      <c r="B345" s="23" t="s">
        <v>575</v>
      </c>
      <c r="C345" s="22" t="s">
        <v>6</v>
      </c>
      <c r="D345" s="24">
        <v>6</v>
      </c>
      <c r="E345" s="24">
        <v>54.979237999999995</v>
      </c>
      <c r="F345" s="24">
        <v>67.97</v>
      </c>
      <c r="G345" s="24">
        <v>407.82</v>
      </c>
      <c r="H345" s="24"/>
      <c r="I345" s="25"/>
      <c r="J345" s="26"/>
      <c r="K345" s="25"/>
      <c r="L345" s="25">
        <f t="shared" si="22"/>
        <v>0</v>
      </c>
      <c r="M345" s="27">
        <f t="shared" si="23"/>
        <v>0</v>
      </c>
    </row>
    <row r="346" spans="1:13" ht="26.1" hidden="1" customHeight="1" x14ac:dyDescent="0.25">
      <c r="A346" s="22" t="s">
        <v>631</v>
      </c>
      <c r="B346" s="23" t="s">
        <v>579</v>
      </c>
      <c r="C346" s="22" t="s">
        <v>19</v>
      </c>
      <c r="D346" s="24">
        <v>4</v>
      </c>
      <c r="E346" s="24">
        <v>183.85574099999999</v>
      </c>
      <c r="F346" s="24">
        <v>227.3</v>
      </c>
      <c r="G346" s="24">
        <v>909.2</v>
      </c>
      <c r="H346" s="24"/>
      <c r="I346" s="25"/>
      <c r="J346" s="26"/>
      <c r="K346" s="25"/>
      <c r="L346" s="25">
        <f t="shared" si="22"/>
        <v>0</v>
      </c>
      <c r="M346" s="27">
        <f t="shared" si="23"/>
        <v>0</v>
      </c>
    </row>
    <row r="347" spans="1:13" ht="51.95" hidden="1" customHeight="1" x14ac:dyDescent="0.25">
      <c r="A347" s="22" t="s">
        <v>632</v>
      </c>
      <c r="B347" s="23" t="s">
        <v>633</v>
      </c>
      <c r="C347" s="22" t="s">
        <v>19</v>
      </c>
      <c r="D347" s="24">
        <v>1</v>
      </c>
      <c r="E347" s="24">
        <v>10300.092785999999</v>
      </c>
      <c r="F347" s="24">
        <v>12734</v>
      </c>
      <c r="G347" s="24">
        <v>12734</v>
      </c>
      <c r="H347" s="24"/>
      <c r="I347" s="25"/>
      <c r="J347" s="26"/>
      <c r="K347" s="25"/>
      <c r="L347" s="25">
        <f t="shared" si="22"/>
        <v>0</v>
      </c>
      <c r="M347" s="27">
        <f t="shared" si="23"/>
        <v>0</v>
      </c>
    </row>
    <row r="348" spans="1:13" ht="24" hidden="1" customHeight="1" x14ac:dyDescent="0.25">
      <c r="A348" s="28" t="s">
        <v>634</v>
      </c>
      <c r="B348" s="29" t="s">
        <v>635</v>
      </c>
      <c r="C348" s="28"/>
      <c r="D348" s="30">
        <v>1</v>
      </c>
      <c r="E348" s="24"/>
      <c r="F348" s="30">
        <v>72434.5</v>
      </c>
      <c r="G348" s="30">
        <v>72434.5</v>
      </c>
      <c r="H348" s="30"/>
      <c r="I348" s="25"/>
      <c r="J348" s="37"/>
      <c r="K348" s="25"/>
      <c r="L348" s="25">
        <f t="shared" si="22"/>
        <v>0</v>
      </c>
      <c r="M348" s="27">
        <f t="shared" si="23"/>
        <v>0</v>
      </c>
    </row>
    <row r="349" spans="1:13" ht="65.099999999999994" hidden="1" customHeight="1" x14ac:dyDescent="0.25">
      <c r="A349" s="22" t="s">
        <v>636</v>
      </c>
      <c r="B349" s="23" t="s">
        <v>637</v>
      </c>
      <c r="C349" s="22" t="s">
        <v>19</v>
      </c>
      <c r="D349" s="24">
        <v>1</v>
      </c>
      <c r="E349" s="24">
        <v>33025.665118999998</v>
      </c>
      <c r="F349" s="24">
        <v>40829.629999999997</v>
      </c>
      <c r="G349" s="24">
        <v>40829.629999999997</v>
      </c>
      <c r="H349" s="24"/>
      <c r="I349" s="25"/>
      <c r="J349" s="26"/>
      <c r="K349" s="25"/>
      <c r="L349" s="25">
        <f t="shared" si="22"/>
        <v>0</v>
      </c>
      <c r="M349" s="27">
        <f t="shared" si="23"/>
        <v>0</v>
      </c>
    </row>
    <row r="350" spans="1:13" ht="26.1" hidden="1" customHeight="1" x14ac:dyDescent="0.25">
      <c r="A350" s="22" t="s">
        <v>638</v>
      </c>
      <c r="B350" s="23" t="s">
        <v>639</v>
      </c>
      <c r="C350" s="22" t="s">
        <v>19</v>
      </c>
      <c r="D350" s="24">
        <v>1</v>
      </c>
      <c r="E350" s="24">
        <v>25564.077924999998</v>
      </c>
      <c r="F350" s="24">
        <v>31604.87</v>
      </c>
      <c r="G350" s="24">
        <v>31604.87</v>
      </c>
      <c r="H350" s="24"/>
      <c r="I350" s="25"/>
      <c r="J350" s="26"/>
      <c r="K350" s="25"/>
      <c r="L350" s="25">
        <f t="shared" si="22"/>
        <v>0</v>
      </c>
      <c r="M350" s="27">
        <f t="shared" si="23"/>
        <v>0</v>
      </c>
    </row>
    <row r="351" spans="1:13" x14ac:dyDescent="0.25">
      <c r="A351" s="31"/>
      <c r="B351" s="31"/>
      <c r="C351" s="31"/>
      <c r="D351" s="31"/>
      <c r="E351" s="31"/>
      <c r="F351" s="31"/>
      <c r="G351" s="31"/>
      <c r="H351" s="31"/>
      <c r="I351" s="25"/>
      <c r="J351" s="32"/>
      <c r="K351" s="25"/>
      <c r="L351" s="25"/>
      <c r="M351" s="27"/>
    </row>
    <row r="352" spans="1:13" ht="21.95" customHeight="1" thickBot="1" x14ac:dyDescent="0.3">
      <c r="A352" s="33"/>
      <c r="B352" s="34"/>
      <c r="C352" s="33"/>
      <c r="D352" s="116" t="s">
        <v>640</v>
      </c>
      <c r="E352" s="116"/>
      <c r="F352" s="117">
        <f>G13+G16+G30+G35+G49+G118+G270</f>
        <v>2890000</v>
      </c>
      <c r="G352" s="118"/>
      <c r="H352" s="38"/>
      <c r="I352" s="35"/>
      <c r="J352" s="36"/>
      <c r="K352" s="39">
        <f>K35+K31+K16+K13</f>
        <v>705149.96160000004</v>
      </c>
      <c r="L352" s="39">
        <f>L35+L31+L16+L13</f>
        <v>183995.84860000003</v>
      </c>
      <c r="M352" s="39">
        <f t="shared" ref="L352:M352" si="24">M35+M31+M16+M13</f>
        <v>829147.56220000004</v>
      </c>
    </row>
  </sheetData>
  <mergeCells count="19">
    <mergeCell ref="C1:D1"/>
    <mergeCell ref="C2:F2"/>
    <mergeCell ref="A9:M9"/>
    <mergeCell ref="I3:J3"/>
    <mergeCell ref="A11:A12"/>
    <mergeCell ref="B11:B12"/>
    <mergeCell ref="C11:C12"/>
    <mergeCell ref="D11:G11"/>
    <mergeCell ref="I11:J11"/>
    <mergeCell ref="K11:M11"/>
    <mergeCell ref="A7:E7"/>
    <mergeCell ref="A8:E8"/>
    <mergeCell ref="A6:E6"/>
    <mergeCell ref="F8:M8"/>
    <mergeCell ref="A4:E4"/>
    <mergeCell ref="A5:E5"/>
    <mergeCell ref="A3:E3"/>
    <mergeCell ref="D352:E352"/>
    <mergeCell ref="F352:G352"/>
  </mergeCells>
  <pageMargins left="0.51181102362204722" right="0.51181102362204722" top="0.98425196850393704" bottom="0.98425196850393704" header="0.51181102362204722" footer="0.51181102362204722"/>
  <pageSetup paperSize="9" scale="54" fitToHeight="0" orientation="landscape" horizontalDpi="4294967293" verticalDpi="360" r:id="rId1"/>
  <headerFooter>
    <oddFooter>Página &amp;P de &amp;N</oddFooter>
  </headerFooter>
  <rowBreaks count="1" manualBreakCount="1">
    <brk id="2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E2D0-4501-4125-82A5-FB81C6A4A065}">
  <dimension ref="A1:E89"/>
  <sheetViews>
    <sheetView tabSelected="1" view="pageBreakPreview" zoomScale="90" zoomScaleNormal="95" zoomScaleSheetLayoutView="90" workbookViewId="0">
      <selection activeCell="A12" sqref="A12"/>
    </sheetView>
  </sheetViews>
  <sheetFormatPr defaultRowHeight="12.75" x14ac:dyDescent="0.25"/>
  <cols>
    <col min="1" max="1" width="18.5703125" style="63" customWidth="1"/>
    <col min="2" max="2" width="19.5703125" style="63" customWidth="1"/>
    <col min="3" max="3" width="22.28515625" style="63" customWidth="1"/>
    <col min="4" max="4" width="24.7109375" style="63" customWidth="1"/>
    <col min="5" max="5" width="20.5703125" style="87" customWidth="1"/>
    <col min="6" max="16384" width="9.140625" style="61"/>
  </cols>
  <sheetData>
    <row r="1" spans="1:5" x14ac:dyDescent="0.25">
      <c r="A1" s="58"/>
      <c r="B1" s="59"/>
      <c r="C1" s="59"/>
      <c r="D1" s="59"/>
      <c r="E1" s="60"/>
    </row>
    <row r="2" spans="1:5" x14ac:dyDescent="0.25">
      <c r="A2" s="62"/>
      <c r="E2" s="64"/>
    </row>
    <row r="3" spans="1:5" x14ac:dyDescent="0.25">
      <c r="A3" s="62"/>
      <c r="E3" s="64"/>
    </row>
    <row r="4" spans="1:5" x14ac:dyDescent="0.25">
      <c r="A4" s="62"/>
      <c r="E4" s="64"/>
    </row>
    <row r="5" spans="1:5" x14ac:dyDescent="0.25">
      <c r="A5" s="65"/>
      <c r="B5" s="65"/>
      <c r="C5" s="66"/>
      <c r="D5" s="66"/>
      <c r="E5" s="67"/>
    </row>
    <row r="6" spans="1:5" x14ac:dyDescent="0.25">
      <c r="A6" s="68" t="s">
        <v>665</v>
      </c>
      <c r="B6" s="65"/>
      <c r="C6" s="66"/>
      <c r="D6" s="66"/>
      <c r="E6" s="67"/>
    </row>
    <row r="7" spans="1:5" x14ac:dyDescent="0.25">
      <c r="A7" s="68" t="s">
        <v>643</v>
      </c>
      <c r="B7" s="65"/>
      <c r="C7" s="66"/>
      <c r="D7" s="66"/>
      <c r="E7" s="67"/>
    </row>
    <row r="8" spans="1:5" x14ac:dyDescent="0.25">
      <c r="A8" s="68" t="s">
        <v>649</v>
      </c>
      <c r="B8" s="65"/>
      <c r="C8" s="66"/>
      <c r="D8" s="66"/>
      <c r="E8" s="67"/>
    </row>
    <row r="9" spans="1:5" x14ac:dyDescent="0.25">
      <c r="A9" s="68" t="s">
        <v>729</v>
      </c>
      <c r="B9" s="65"/>
      <c r="C9" s="66"/>
      <c r="D9" s="66"/>
      <c r="E9" s="67"/>
    </row>
    <row r="10" spans="1:5" ht="13.5" thickBot="1" x14ac:dyDescent="0.3">
      <c r="A10" s="69"/>
      <c r="B10" s="69"/>
      <c r="C10" s="69"/>
      <c r="D10" s="69"/>
      <c r="E10" s="69"/>
    </row>
    <row r="11" spans="1:5" s="70" customFormat="1" ht="21" customHeight="1" thickBot="1" x14ac:dyDescent="0.3">
      <c r="A11" s="138" t="s">
        <v>762</v>
      </c>
      <c r="B11" s="139"/>
      <c r="C11" s="139"/>
      <c r="D11" s="139"/>
      <c r="E11" s="140"/>
    </row>
    <row r="12" spans="1:5" x14ac:dyDescent="0.25">
      <c r="A12" s="62"/>
      <c r="E12" s="64"/>
    </row>
    <row r="13" spans="1:5" ht="17.25" customHeight="1" x14ac:dyDescent="0.25">
      <c r="A13" s="71" t="s">
        <v>666</v>
      </c>
      <c r="B13" s="141" t="s">
        <v>2</v>
      </c>
      <c r="C13" s="141"/>
      <c r="D13" s="141"/>
      <c r="E13" s="141"/>
    </row>
    <row r="14" spans="1:5" s="70" customFormat="1" ht="18.75" customHeight="1" x14ac:dyDescent="0.25">
      <c r="A14" s="72" t="s">
        <v>667</v>
      </c>
      <c r="B14" s="142" t="s">
        <v>5</v>
      </c>
      <c r="C14" s="143"/>
      <c r="D14" s="143"/>
      <c r="E14" s="144"/>
    </row>
    <row r="15" spans="1:5" ht="15" customHeight="1" x14ac:dyDescent="0.25">
      <c r="A15" s="145" t="s">
        <v>668</v>
      </c>
      <c r="B15" s="145"/>
      <c r="C15" s="145"/>
      <c r="D15" s="146"/>
      <c r="E15" s="74">
        <v>1</v>
      </c>
    </row>
    <row r="16" spans="1:5" ht="15" customHeight="1" x14ac:dyDescent="0.25">
      <c r="A16" s="145" t="s">
        <v>669</v>
      </c>
      <c r="B16" s="145"/>
      <c r="C16" s="145"/>
      <c r="D16" s="146"/>
      <c r="E16" s="74">
        <v>5</v>
      </c>
    </row>
    <row r="17" spans="1:5" ht="15" customHeight="1" x14ac:dyDescent="0.25">
      <c r="A17" s="136" t="s">
        <v>731</v>
      </c>
      <c r="B17" s="136"/>
      <c r="C17" s="136"/>
      <c r="D17" s="137"/>
      <c r="E17" s="75">
        <f>E15</f>
        <v>1</v>
      </c>
    </row>
    <row r="18" spans="1:5" hidden="1" x14ac:dyDescent="0.25">
      <c r="A18" s="62"/>
      <c r="E18" s="64"/>
    </row>
    <row r="19" spans="1:5" s="70" customFormat="1" ht="18.75" hidden="1" customHeight="1" x14ac:dyDescent="0.25">
      <c r="A19" s="72" t="s">
        <v>671</v>
      </c>
      <c r="B19" s="142" t="s">
        <v>672</v>
      </c>
      <c r="C19" s="143"/>
      <c r="D19" s="143"/>
      <c r="E19" s="144"/>
    </row>
    <row r="20" spans="1:5" ht="15" hidden="1" customHeight="1" x14ac:dyDescent="0.25">
      <c r="A20" s="147" t="s">
        <v>673</v>
      </c>
      <c r="B20" s="148"/>
      <c r="C20" s="148"/>
      <c r="D20" s="148"/>
      <c r="E20" s="74">
        <v>1</v>
      </c>
    </row>
    <row r="21" spans="1:5" ht="15" hidden="1" customHeight="1" x14ac:dyDescent="0.25">
      <c r="A21" s="146" t="s">
        <v>674</v>
      </c>
      <c r="B21" s="149"/>
      <c r="C21" s="149"/>
      <c r="D21" s="149"/>
      <c r="E21" s="74">
        <v>1</v>
      </c>
    </row>
    <row r="22" spans="1:5" ht="15" hidden="1" customHeight="1" x14ac:dyDescent="0.25">
      <c r="A22" s="137" t="s">
        <v>675</v>
      </c>
      <c r="B22" s="150"/>
      <c r="C22" s="150"/>
      <c r="D22" s="150"/>
      <c r="E22" s="75">
        <f>E20</f>
        <v>1</v>
      </c>
    </row>
    <row r="23" spans="1:5" ht="14.25" customHeight="1" x14ac:dyDescent="0.25">
      <c r="A23" s="62"/>
      <c r="E23" s="64"/>
    </row>
    <row r="24" spans="1:5" ht="17.25" customHeight="1" x14ac:dyDescent="0.25">
      <c r="A24" s="71" t="s">
        <v>676</v>
      </c>
      <c r="B24" s="141" t="s">
        <v>10</v>
      </c>
      <c r="C24" s="141"/>
      <c r="D24" s="141"/>
      <c r="E24" s="141"/>
    </row>
    <row r="25" spans="1:5" s="70" customFormat="1" ht="39.75" hidden="1" customHeight="1" x14ac:dyDescent="0.25">
      <c r="A25" s="72" t="s">
        <v>677</v>
      </c>
      <c r="B25" s="142" t="s">
        <v>12</v>
      </c>
      <c r="C25" s="143"/>
      <c r="D25" s="143"/>
      <c r="E25" s="144"/>
    </row>
    <row r="26" spans="1:5" s="78" customFormat="1" ht="14.25" hidden="1" customHeight="1" x14ac:dyDescent="0.25">
      <c r="A26" s="147" t="s">
        <v>708</v>
      </c>
      <c r="B26" s="148"/>
      <c r="C26" s="148"/>
      <c r="D26" s="148"/>
      <c r="E26" s="77">
        <v>16</v>
      </c>
    </row>
    <row r="27" spans="1:5" ht="14.25" hidden="1" customHeight="1" x14ac:dyDescent="0.25">
      <c r="A27" s="146" t="s">
        <v>678</v>
      </c>
      <c r="B27" s="149"/>
      <c r="C27" s="149"/>
      <c r="D27" s="149"/>
      <c r="E27" s="80">
        <v>16</v>
      </c>
    </row>
    <row r="28" spans="1:5" ht="14.25" hidden="1" customHeight="1" x14ac:dyDescent="0.25">
      <c r="A28" s="137" t="s">
        <v>679</v>
      </c>
      <c r="B28" s="150"/>
      <c r="C28" s="150"/>
      <c r="D28" s="150"/>
      <c r="E28" s="82">
        <v>16</v>
      </c>
    </row>
    <row r="29" spans="1:5" ht="14.25" customHeight="1" x14ac:dyDescent="0.25">
      <c r="A29" s="151"/>
      <c r="B29" s="152"/>
      <c r="C29" s="79"/>
      <c r="D29" s="79"/>
      <c r="E29" s="83"/>
    </row>
    <row r="30" spans="1:5" s="70" customFormat="1" ht="39.75" customHeight="1" x14ac:dyDescent="0.25">
      <c r="A30" s="72" t="s">
        <v>680</v>
      </c>
      <c r="B30" s="153" t="s">
        <v>15</v>
      </c>
      <c r="C30" s="153"/>
      <c r="D30" s="153"/>
      <c r="E30" s="153"/>
    </row>
    <row r="31" spans="1:5" ht="15" customHeight="1" x14ac:dyDescent="0.25">
      <c r="A31" s="145" t="s">
        <v>681</v>
      </c>
      <c r="B31" s="145"/>
      <c r="C31" s="145"/>
      <c r="D31" s="146"/>
      <c r="E31" s="74">
        <v>1</v>
      </c>
    </row>
    <row r="32" spans="1:5" ht="15" customHeight="1" x14ac:dyDescent="0.25">
      <c r="A32" s="145" t="s">
        <v>682</v>
      </c>
      <c r="B32" s="145"/>
      <c r="C32" s="145"/>
      <c r="D32" s="146"/>
      <c r="E32" s="74">
        <f>[1]MEDIÇÃO!D18</f>
        <v>5</v>
      </c>
    </row>
    <row r="33" spans="1:5" ht="15" customHeight="1" x14ac:dyDescent="0.25">
      <c r="A33" s="136" t="s">
        <v>732</v>
      </c>
      <c r="B33" s="136"/>
      <c r="C33" s="136"/>
      <c r="D33" s="137"/>
      <c r="E33" s="76">
        <f>E31</f>
        <v>1</v>
      </c>
    </row>
    <row r="34" spans="1:5" ht="15" customHeight="1" x14ac:dyDescent="0.25">
      <c r="A34" s="88"/>
      <c r="B34" s="88"/>
      <c r="C34" s="88"/>
      <c r="D34" s="88"/>
      <c r="E34" s="89"/>
    </row>
    <row r="35" spans="1:5" s="70" customFormat="1" ht="39.75" customHeight="1" x14ac:dyDescent="0.25">
      <c r="A35" s="72" t="s">
        <v>733</v>
      </c>
      <c r="B35" s="153" t="s">
        <v>25</v>
      </c>
      <c r="C35" s="153"/>
      <c r="D35" s="153"/>
      <c r="E35" s="153"/>
    </row>
    <row r="36" spans="1:5" ht="15" customHeight="1" x14ac:dyDescent="0.25">
      <c r="A36" s="145" t="s">
        <v>734</v>
      </c>
      <c r="B36" s="145"/>
      <c r="C36" s="145"/>
      <c r="D36" s="146"/>
      <c r="E36" s="74">
        <v>99</v>
      </c>
    </row>
    <row r="37" spans="1:5" ht="15" customHeight="1" x14ac:dyDescent="0.25">
      <c r="A37" s="145" t="s">
        <v>682</v>
      </c>
      <c r="B37" s="145"/>
      <c r="C37" s="145"/>
      <c r="D37" s="146"/>
      <c r="E37" s="74">
        <f>MEDIÇÃO!D22</f>
        <v>382.7</v>
      </c>
    </row>
    <row r="38" spans="1:5" ht="15" customHeight="1" x14ac:dyDescent="0.25">
      <c r="A38" s="154" t="s">
        <v>735</v>
      </c>
      <c r="B38" s="154"/>
      <c r="C38" s="154"/>
      <c r="D38" s="155"/>
      <c r="E38" s="90">
        <f>E36</f>
        <v>99</v>
      </c>
    </row>
    <row r="39" spans="1:5" x14ac:dyDescent="0.25">
      <c r="A39" s="62"/>
      <c r="E39" s="64"/>
    </row>
    <row r="40" spans="1:5" s="70" customFormat="1" ht="39.75" hidden="1" customHeight="1" x14ac:dyDescent="0.25">
      <c r="A40" s="72" t="s">
        <v>683</v>
      </c>
      <c r="B40" s="153" t="s">
        <v>30</v>
      </c>
      <c r="C40" s="153"/>
      <c r="D40" s="153"/>
      <c r="E40" s="153"/>
    </row>
    <row r="41" spans="1:5" ht="15" hidden="1" customHeight="1" x14ac:dyDescent="0.25">
      <c r="A41" s="145" t="s">
        <v>684</v>
      </c>
      <c r="B41" s="145"/>
      <c r="C41" s="145"/>
      <c r="D41" s="146"/>
      <c r="E41" s="74">
        <f>'[1]memória de cálculo'!F15</f>
        <v>5481.14</v>
      </c>
    </row>
    <row r="42" spans="1:5" ht="15" hidden="1" customHeight="1" x14ac:dyDescent="0.25">
      <c r="A42" s="145" t="s">
        <v>685</v>
      </c>
      <c r="B42" s="145"/>
      <c r="C42" s="145"/>
      <c r="D42" s="146"/>
      <c r="E42" s="74">
        <f>[1]MEDIÇÃO!D19</f>
        <v>5481.14</v>
      </c>
    </row>
    <row r="43" spans="1:5" ht="15" hidden="1" customHeight="1" x14ac:dyDescent="0.25">
      <c r="A43" s="136" t="s">
        <v>686</v>
      </c>
      <c r="B43" s="136"/>
      <c r="C43" s="136"/>
      <c r="D43" s="137"/>
      <c r="E43" s="76">
        <f>E41</f>
        <v>5481.14</v>
      </c>
    </row>
    <row r="44" spans="1:5" hidden="1" x14ac:dyDescent="0.25">
      <c r="A44" s="62"/>
      <c r="E44" s="64"/>
    </row>
    <row r="45" spans="1:5" s="70" customFormat="1" ht="39.75" hidden="1" customHeight="1" x14ac:dyDescent="0.25">
      <c r="A45" s="72" t="s">
        <v>687</v>
      </c>
      <c r="B45" s="153" t="s">
        <v>32</v>
      </c>
      <c r="C45" s="153"/>
      <c r="D45" s="153"/>
      <c r="E45" s="153"/>
    </row>
    <row r="46" spans="1:5" ht="15" hidden="1" customHeight="1" x14ac:dyDescent="0.25">
      <c r="A46" s="145" t="s">
        <v>688</v>
      </c>
      <c r="B46" s="145"/>
      <c r="C46" s="145"/>
      <c r="D46" s="146"/>
      <c r="E46" s="74">
        <f>'[1]memória de cálculo'!F20</f>
        <v>1068.8223</v>
      </c>
    </row>
    <row r="47" spans="1:5" ht="15" hidden="1" customHeight="1" x14ac:dyDescent="0.25">
      <c r="A47" s="145" t="s">
        <v>689</v>
      </c>
      <c r="B47" s="145"/>
      <c r="C47" s="145"/>
      <c r="D47" s="146"/>
      <c r="E47" s="74">
        <f>[1]MEDIÇÃO!D20</f>
        <v>1068.82</v>
      </c>
    </row>
    <row r="48" spans="1:5" ht="15" hidden="1" customHeight="1" x14ac:dyDescent="0.25">
      <c r="A48" s="136" t="s">
        <v>690</v>
      </c>
      <c r="B48" s="136"/>
      <c r="C48" s="136"/>
      <c r="D48" s="137"/>
      <c r="E48" s="76">
        <f>E46</f>
        <v>1068.8223</v>
      </c>
    </row>
    <row r="49" spans="1:5" hidden="1" x14ac:dyDescent="0.25">
      <c r="A49" s="62"/>
      <c r="E49" s="64"/>
    </row>
    <row r="50" spans="1:5" s="70" customFormat="1" ht="39.75" hidden="1" customHeight="1" x14ac:dyDescent="0.25">
      <c r="A50" s="72" t="s">
        <v>691</v>
      </c>
      <c r="B50" s="153" t="s">
        <v>35</v>
      </c>
      <c r="C50" s="153"/>
      <c r="D50" s="153"/>
      <c r="E50" s="153"/>
    </row>
    <row r="51" spans="1:5" ht="15" hidden="1" customHeight="1" x14ac:dyDescent="0.25">
      <c r="A51" s="145" t="s">
        <v>692</v>
      </c>
      <c r="B51" s="145"/>
      <c r="C51" s="145"/>
      <c r="D51" s="146"/>
      <c r="E51" s="74">
        <f>'[1]memória de cálculo'!F24</f>
        <v>32064.666000000001</v>
      </c>
    </row>
    <row r="52" spans="1:5" ht="15" hidden="1" customHeight="1" x14ac:dyDescent="0.25">
      <c r="A52" s="145" t="s">
        <v>693</v>
      </c>
      <c r="B52" s="145"/>
      <c r="C52" s="145"/>
      <c r="D52" s="146"/>
      <c r="E52" s="74">
        <f>[1]MEDIÇÃO!D21</f>
        <v>32064.67</v>
      </c>
    </row>
    <row r="53" spans="1:5" ht="15" hidden="1" customHeight="1" x14ac:dyDescent="0.25">
      <c r="A53" s="136" t="s">
        <v>694</v>
      </c>
      <c r="B53" s="136"/>
      <c r="C53" s="136"/>
      <c r="D53" s="137"/>
      <c r="E53" s="76">
        <f>E51</f>
        <v>32064.666000000001</v>
      </c>
    </row>
    <row r="54" spans="1:5" hidden="1" x14ac:dyDescent="0.25">
      <c r="A54" s="62"/>
      <c r="E54" s="64"/>
    </row>
    <row r="55" spans="1:5" s="70" customFormat="1" ht="39.75" hidden="1" customHeight="1" x14ac:dyDescent="0.25">
      <c r="A55" s="72" t="s">
        <v>695</v>
      </c>
      <c r="B55" s="153" t="s">
        <v>696</v>
      </c>
      <c r="C55" s="153"/>
      <c r="D55" s="153"/>
      <c r="E55" s="153"/>
    </row>
    <row r="56" spans="1:5" ht="15" hidden="1" customHeight="1" x14ac:dyDescent="0.25">
      <c r="A56" s="145" t="s">
        <v>697</v>
      </c>
      <c r="B56" s="145"/>
      <c r="C56" s="145"/>
      <c r="D56" s="146"/>
      <c r="E56" s="74">
        <v>1</v>
      </c>
    </row>
    <row r="57" spans="1:5" ht="15" hidden="1" customHeight="1" x14ac:dyDescent="0.25">
      <c r="A57" s="145" t="s">
        <v>698</v>
      </c>
      <c r="B57" s="145"/>
      <c r="C57" s="145"/>
      <c r="D57" s="146"/>
      <c r="E57" s="74">
        <v>1</v>
      </c>
    </row>
    <row r="58" spans="1:5" ht="15" hidden="1" customHeight="1" x14ac:dyDescent="0.25">
      <c r="A58" s="136" t="s">
        <v>699</v>
      </c>
      <c r="B58" s="136"/>
      <c r="C58" s="136"/>
      <c r="D58" s="137"/>
      <c r="E58" s="76">
        <v>1</v>
      </c>
    </row>
    <row r="59" spans="1:5" hidden="1" x14ac:dyDescent="0.25">
      <c r="A59" s="62"/>
      <c r="E59" s="64"/>
    </row>
    <row r="60" spans="1:5" s="70" customFormat="1" ht="39.75" hidden="1" customHeight="1" x14ac:dyDescent="0.25">
      <c r="A60" s="72" t="s">
        <v>700</v>
      </c>
      <c r="B60" s="153" t="s">
        <v>40</v>
      </c>
      <c r="C60" s="153"/>
      <c r="D60" s="153"/>
      <c r="E60" s="153"/>
    </row>
    <row r="61" spans="1:5" ht="15" hidden="1" customHeight="1" x14ac:dyDescent="0.25">
      <c r="A61" s="145" t="s">
        <v>701</v>
      </c>
      <c r="B61" s="145"/>
      <c r="C61" s="145"/>
      <c r="D61" s="146"/>
      <c r="E61" s="74">
        <v>1</v>
      </c>
    </row>
    <row r="62" spans="1:5" ht="15" hidden="1" customHeight="1" x14ac:dyDescent="0.25">
      <c r="A62" s="145" t="s">
        <v>702</v>
      </c>
      <c r="B62" s="145"/>
      <c r="C62" s="145"/>
      <c r="D62" s="146"/>
      <c r="E62" s="74">
        <v>1</v>
      </c>
    </row>
    <row r="63" spans="1:5" ht="15" hidden="1" customHeight="1" x14ac:dyDescent="0.25">
      <c r="A63" s="136" t="s">
        <v>703</v>
      </c>
      <c r="B63" s="136"/>
      <c r="C63" s="136"/>
      <c r="D63" s="137"/>
      <c r="E63" s="76">
        <v>1</v>
      </c>
    </row>
    <row r="64" spans="1:5" hidden="1" x14ac:dyDescent="0.25">
      <c r="A64" s="62"/>
      <c r="E64" s="64"/>
    </row>
    <row r="65" spans="1:5" s="70" customFormat="1" ht="39.75" hidden="1" customHeight="1" x14ac:dyDescent="0.25">
      <c r="A65" s="72" t="s">
        <v>704</v>
      </c>
      <c r="B65" s="153" t="s">
        <v>42</v>
      </c>
      <c r="C65" s="153"/>
      <c r="D65" s="153"/>
      <c r="E65" s="153"/>
    </row>
    <row r="66" spans="1:5" ht="15" hidden="1" customHeight="1" x14ac:dyDescent="0.25">
      <c r="A66" s="145" t="s">
        <v>705</v>
      </c>
      <c r="B66" s="145"/>
      <c r="C66" s="145"/>
      <c r="D66" s="146"/>
      <c r="E66" s="74">
        <v>1</v>
      </c>
    </row>
    <row r="67" spans="1:5" ht="15" hidden="1" customHeight="1" x14ac:dyDescent="0.25">
      <c r="A67" s="145" t="s">
        <v>706</v>
      </c>
      <c r="B67" s="145"/>
      <c r="C67" s="145"/>
      <c r="D67" s="146"/>
      <c r="E67" s="74">
        <v>1</v>
      </c>
    </row>
    <row r="68" spans="1:5" ht="15" hidden="1" customHeight="1" x14ac:dyDescent="0.25">
      <c r="A68" s="136" t="s">
        <v>707</v>
      </c>
      <c r="B68" s="136"/>
      <c r="C68" s="136"/>
      <c r="D68" s="137"/>
      <c r="E68" s="76">
        <v>1</v>
      </c>
    </row>
    <row r="69" spans="1:5" x14ac:dyDescent="0.25">
      <c r="A69" s="62"/>
      <c r="E69" s="64"/>
    </row>
    <row r="70" spans="1:5" ht="17.25" customHeight="1" x14ac:dyDescent="0.25">
      <c r="A70" s="71" t="s">
        <v>670</v>
      </c>
      <c r="B70" s="141" t="s">
        <v>54</v>
      </c>
      <c r="C70" s="141"/>
      <c r="D70" s="141"/>
      <c r="E70" s="141"/>
    </row>
    <row r="71" spans="1:5" s="70" customFormat="1" ht="40.5" customHeight="1" x14ac:dyDescent="0.25">
      <c r="A71" s="72" t="s">
        <v>736</v>
      </c>
      <c r="B71" s="153" t="s">
        <v>62</v>
      </c>
      <c r="C71" s="153"/>
      <c r="D71" s="153"/>
      <c r="E71" s="153"/>
    </row>
    <row r="72" spans="1:5" ht="14.25" customHeight="1" x14ac:dyDescent="0.25">
      <c r="A72" s="146" t="s">
        <v>737</v>
      </c>
      <c r="B72" s="149"/>
      <c r="C72" s="149"/>
      <c r="D72" s="149"/>
      <c r="E72" s="91">
        <v>673.1</v>
      </c>
    </row>
    <row r="73" spans="1:5" ht="14.25" customHeight="1" x14ac:dyDescent="0.25">
      <c r="A73" s="146" t="s">
        <v>738</v>
      </c>
      <c r="B73" s="149"/>
      <c r="C73" s="149"/>
      <c r="D73" s="149"/>
      <c r="E73" s="91">
        <f>MEDIÇÃO!D39</f>
        <v>777.05</v>
      </c>
    </row>
    <row r="74" spans="1:5" ht="14.25" customHeight="1" x14ac:dyDescent="0.25">
      <c r="A74" s="137" t="s">
        <v>739</v>
      </c>
      <c r="B74" s="150"/>
      <c r="C74" s="150"/>
      <c r="D74" s="150"/>
      <c r="E74" s="92">
        <f>E72</f>
        <v>673.1</v>
      </c>
    </row>
    <row r="75" spans="1:5" x14ac:dyDescent="0.25">
      <c r="A75" s="84"/>
      <c r="B75" s="85"/>
      <c r="C75" s="85"/>
      <c r="E75" s="86"/>
    </row>
    <row r="76" spans="1:5" s="70" customFormat="1" ht="40.5" customHeight="1" x14ac:dyDescent="0.25">
      <c r="A76" s="72" t="s">
        <v>740</v>
      </c>
      <c r="B76" s="153" t="s">
        <v>66</v>
      </c>
      <c r="C76" s="153"/>
      <c r="D76" s="153"/>
      <c r="E76" s="153"/>
    </row>
    <row r="77" spans="1:5" ht="14.25" customHeight="1" x14ac:dyDescent="0.25">
      <c r="A77" s="146" t="s">
        <v>741</v>
      </c>
      <c r="B77" s="149"/>
      <c r="C77" s="149"/>
      <c r="D77" s="149"/>
      <c r="E77" s="91">
        <v>240</v>
      </c>
    </row>
    <row r="78" spans="1:5" ht="14.25" customHeight="1" x14ac:dyDescent="0.25">
      <c r="A78" s="146" t="s">
        <v>742</v>
      </c>
      <c r="B78" s="149"/>
      <c r="C78" s="149"/>
      <c r="D78" s="149"/>
      <c r="E78" s="91">
        <f>MEDIÇÃO!D41</f>
        <v>697.39</v>
      </c>
    </row>
    <row r="79" spans="1:5" ht="14.25" customHeight="1" x14ac:dyDescent="0.25">
      <c r="A79" s="137" t="s">
        <v>743</v>
      </c>
      <c r="B79" s="150"/>
      <c r="C79" s="150"/>
      <c r="D79" s="150"/>
      <c r="E79" s="92">
        <f>E77</f>
        <v>240</v>
      </c>
    </row>
    <row r="80" spans="1:5" s="70" customFormat="1" ht="39.75" hidden="1" customHeight="1" x14ac:dyDescent="0.25">
      <c r="A80" s="72" t="s">
        <v>677</v>
      </c>
      <c r="B80" s="142" t="s">
        <v>12</v>
      </c>
      <c r="C80" s="143"/>
      <c r="D80" s="143"/>
      <c r="E80" s="144"/>
    </row>
    <row r="81" spans="1:5" s="78" customFormat="1" ht="14.25" hidden="1" customHeight="1" x14ac:dyDescent="0.25">
      <c r="A81" s="147" t="s">
        <v>708</v>
      </c>
      <c r="B81" s="148"/>
      <c r="C81" s="148"/>
      <c r="D81" s="148"/>
      <c r="E81" s="77">
        <v>16</v>
      </c>
    </row>
    <row r="82" spans="1:5" ht="14.25" hidden="1" customHeight="1" x14ac:dyDescent="0.25">
      <c r="A82" s="146" t="s">
        <v>678</v>
      </c>
      <c r="B82" s="149"/>
      <c r="C82" s="149"/>
      <c r="D82" s="149"/>
      <c r="E82" s="80">
        <v>16</v>
      </c>
    </row>
    <row r="83" spans="1:5" ht="14.25" hidden="1" customHeight="1" x14ac:dyDescent="0.25">
      <c r="A83" s="137" t="s">
        <v>679</v>
      </c>
      <c r="B83" s="150"/>
      <c r="C83" s="150"/>
      <c r="D83" s="150"/>
      <c r="E83" s="82">
        <v>16</v>
      </c>
    </row>
    <row r="84" spans="1:5" ht="14.25" customHeight="1" x14ac:dyDescent="0.25">
      <c r="A84" s="151"/>
      <c r="B84" s="152"/>
      <c r="C84" s="79"/>
      <c r="D84" s="79"/>
      <c r="E84" s="83"/>
    </row>
    <row r="85" spans="1:5" s="70" customFormat="1" ht="39.75" customHeight="1" x14ac:dyDescent="0.25">
      <c r="A85" s="72" t="s">
        <v>709</v>
      </c>
      <c r="B85" s="153" t="s">
        <v>710</v>
      </c>
      <c r="C85" s="153"/>
      <c r="D85" s="153"/>
      <c r="E85" s="153"/>
    </row>
    <row r="86" spans="1:5" ht="15" customHeight="1" x14ac:dyDescent="0.25">
      <c r="A86" s="145" t="s">
        <v>711</v>
      </c>
      <c r="B86" s="145"/>
      <c r="C86" s="145"/>
      <c r="D86" s="146"/>
      <c r="E86" s="74">
        <v>223.18</v>
      </c>
    </row>
    <row r="87" spans="1:5" ht="15" customHeight="1" x14ac:dyDescent="0.25">
      <c r="A87" s="145" t="s">
        <v>712</v>
      </c>
      <c r="B87" s="145"/>
      <c r="C87" s="145"/>
      <c r="D87" s="146"/>
      <c r="E87" s="74">
        <f>MEDIÇÃO!D46</f>
        <v>446.36</v>
      </c>
    </row>
    <row r="88" spans="1:5" ht="15" customHeight="1" x14ac:dyDescent="0.25">
      <c r="A88" s="136" t="s">
        <v>744</v>
      </c>
      <c r="B88" s="136"/>
      <c r="C88" s="136"/>
      <c r="D88" s="137"/>
      <c r="E88" s="76">
        <f>E86</f>
        <v>223.18</v>
      </c>
    </row>
    <row r="89" spans="1:5" x14ac:dyDescent="0.25">
      <c r="A89" s="84"/>
      <c r="B89" s="85"/>
      <c r="C89" s="85"/>
      <c r="E89" s="86"/>
    </row>
  </sheetData>
  <mergeCells count="66">
    <mergeCell ref="B85:E85"/>
    <mergeCell ref="A86:D86"/>
    <mergeCell ref="A87:D87"/>
    <mergeCell ref="A88:D88"/>
    <mergeCell ref="B80:E80"/>
    <mergeCell ref="A81:D81"/>
    <mergeCell ref="A82:D82"/>
    <mergeCell ref="A83:D83"/>
    <mergeCell ref="A84:B84"/>
    <mergeCell ref="A79:D79"/>
    <mergeCell ref="B25:E25"/>
    <mergeCell ref="B35:E35"/>
    <mergeCell ref="A36:D36"/>
    <mergeCell ref="A37:D37"/>
    <mergeCell ref="A38:D38"/>
    <mergeCell ref="A72:D72"/>
    <mergeCell ref="A73:D73"/>
    <mergeCell ref="A74:D74"/>
    <mergeCell ref="B76:E76"/>
    <mergeCell ref="A77:D77"/>
    <mergeCell ref="A78:D78"/>
    <mergeCell ref="B71:E71"/>
    <mergeCell ref="A58:D58"/>
    <mergeCell ref="B60:E60"/>
    <mergeCell ref="A61:D61"/>
    <mergeCell ref="A62:D62"/>
    <mergeCell ref="A63:D63"/>
    <mergeCell ref="B65:E65"/>
    <mergeCell ref="A66:D66"/>
    <mergeCell ref="A67:D67"/>
    <mergeCell ref="A68:D68"/>
    <mergeCell ref="B70:E70"/>
    <mergeCell ref="A57:D57"/>
    <mergeCell ref="A43:D43"/>
    <mergeCell ref="B45:E45"/>
    <mergeCell ref="A46:D46"/>
    <mergeCell ref="A47:D47"/>
    <mergeCell ref="A48:D48"/>
    <mergeCell ref="B50:E50"/>
    <mergeCell ref="A51:D51"/>
    <mergeCell ref="A52:D52"/>
    <mergeCell ref="A53:D53"/>
    <mergeCell ref="B55:E55"/>
    <mergeCell ref="A56:D56"/>
    <mergeCell ref="A42:D42"/>
    <mergeCell ref="A26:D26"/>
    <mergeCell ref="A27:D27"/>
    <mergeCell ref="A28:D28"/>
    <mergeCell ref="A29:B29"/>
    <mergeCell ref="B30:E30"/>
    <mergeCell ref="A31:D31"/>
    <mergeCell ref="A32:D32"/>
    <mergeCell ref="A33:D33"/>
    <mergeCell ref="B40:E40"/>
    <mergeCell ref="A41:D41"/>
    <mergeCell ref="B19:E19"/>
    <mergeCell ref="A20:D20"/>
    <mergeCell ref="A21:D21"/>
    <mergeCell ref="A22:D22"/>
    <mergeCell ref="B24:E24"/>
    <mergeCell ref="A17:D17"/>
    <mergeCell ref="A11:E11"/>
    <mergeCell ref="B13:E13"/>
    <mergeCell ref="B14:E14"/>
    <mergeCell ref="A15:D15"/>
    <mergeCell ref="A16:D16"/>
  </mergeCells>
  <pageMargins left="0.51181102362204722" right="0.51181102362204722" top="0.78740157480314965" bottom="0.78740157480314965" header="0.31496062992125984" footer="0.31496062992125984"/>
  <pageSetup paperSize="9" scale="87" orientation="portrait" horizontalDpi="4294967293" verticalDpi="360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D6850-69BE-4B7E-9C7B-8948261BFCCA}">
  <dimension ref="A1:I63"/>
  <sheetViews>
    <sheetView view="pageBreakPreview" zoomScale="90" zoomScaleNormal="95" zoomScaleSheetLayoutView="90" workbookViewId="0">
      <selection activeCell="A12" sqref="A12"/>
    </sheetView>
  </sheetViews>
  <sheetFormatPr defaultRowHeight="12.75" x14ac:dyDescent="0.25"/>
  <cols>
    <col min="1" max="1" width="16.7109375" style="63" customWidth="1"/>
    <col min="2" max="2" width="17.85546875" style="63" customWidth="1"/>
    <col min="3" max="3" width="19" style="63" customWidth="1"/>
    <col min="4" max="4" width="16.85546875" style="63" customWidth="1"/>
    <col min="5" max="5" width="18.28515625" style="63" customWidth="1"/>
    <col min="6" max="6" width="17.5703125" style="87" customWidth="1"/>
    <col min="7" max="7" width="9.140625" style="61"/>
    <col min="8" max="8" width="10" style="61" bestFit="1" customWidth="1"/>
    <col min="9" max="16384" width="9.140625" style="61"/>
  </cols>
  <sheetData>
    <row r="1" spans="1:6" x14ac:dyDescent="0.25">
      <c r="A1" s="58"/>
      <c r="B1" s="59"/>
      <c r="C1" s="59"/>
      <c r="D1" s="59"/>
      <c r="E1" s="59"/>
      <c r="F1" s="60"/>
    </row>
    <row r="2" spans="1:6" x14ac:dyDescent="0.25">
      <c r="A2" s="62"/>
      <c r="F2" s="64"/>
    </row>
    <row r="3" spans="1:6" x14ac:dyDescent="0.25">
      <c r="A3" s="62"/>
      <c r="F3" s="64"/>
    </row>
    <row r="4" spans="1:6" x14ac:dyDescent="0.25">
      <c r="A4" s="62"/>
      <c r="F4" s="64"/>
    </row>
    <row r="5" spans="1:6" x14ac:dyDescent="0.25">
      <c r="A5" s="68"/>
      <c r="B5" s="65"/>
      <c r="C5" s="66"/>
      <c r="D5" s="66"/>
      <c r="E5" s="66"/>
      <c r="F5" s="93"/>
    </row>
    <row r="6" spans="1:6" x14ac:dyDescent="0.25">
      <c r="A6" s="68" t="s">
        <v>665</v>
      </c>
      <c r="B6" s="65"/>
      <c r="C6" s="66"/>
      <c r="D6" s="66"/>
      <c r="E6" s="66"/>
      <c r="F6" s="93"/>
    </row>
    <row r="7" spans="1:6" x14ac:dyDescent="0.25">
      <c r="A7" s="68" t="s">
        <v>643</v>
      </c>
      <c r="B7" s="65"/>
      <c r="C7" s="66"/>
      <c r="D7" s="66"/>
      <c r="E7" s="66"/>
      <c r="F7" s="93"/>
    </row>
    <row r="8" spans="1:6" x14ac:dyDescent="0.25">
      <c r="A8" s="68" t="s">
        <v>649</v>
      </c>
      <c r="B8" s="65"/>
      <c r="C8" s="66"/>
      <c r="D8" s="66"/>
      <c r="E8" s="66"/>
      <c r="F8" s="93"/>
    </row>
    <row r="9" spans="1:6" x14ac:dyDescent="0.25">
      <c r="A9" s="68" t="s">
        <v>729</v>
      </c>
      <c r="B9" s="65"/>
      <c r="C9" s="66"/>
      <c r="D9" s="66"/>
      <c r="E9" s="66"/>
      <c r="F9" s="93"/>
    </row>
    <row r="10" spans="1:6" ht="13.5" thickBot="1" x14ac:dyDescent="0.3">
      <c r="A10" s="94"/>
      <c r="B10" s="87"/>
      <c r="C10" s="87"/>
      <c r="D10" s="87"/>
      <c r="E10" s="87"/>
      <c r="F10" s="64"/>
    </row>
    <row r="11" spans="1:6" s="70" customFormat="1" ht="21" customHeight="1" thickBot="1" x14ac:dyDescent="0.3">
      <c r="A11" s="138" t="s">
        <v>761</v>
      </c>
      <c r="B11" s="139"/>
      <c r="C11" s="139"/>
      <c r="D11" s="139"/>
      <c r="E11" s="139"/>
      <c r="F11" s="140"/>
    </row>
    <row r="12" spans="1:6" s="70" customFormat="1" ht="21" customHeight="1" x14ac:dyDescent="0.25">
      <c r="A12" s="95"/>
      <c r="B12" s="96"/>
      <c r="C12" s="96"/>
      <c r="D12" s="96"/>
      <c r="E12" s="96"/>
      <c r="F12" s="97"/>
    </row>
    <row r="13" spans="1:6" s="70" customFormat="1" ht="17.25" hidden="1" customHeight="1" x14ac:dyDescent="0.25">
      <c r="A13" s="71" t="s">
        <v>676</v>
      </c>
      <c r="B13" s="158" t="s">
        <v>10</v>
      </c>
      <c r="C13" s="159"/>
      <c r="D13" s="159"/>
      <c r="E13" s="159"/>
      <c r="F13" s="160"/>
    </row>
    <row r="14" spans="1:6" s="70" customFormat="1" ht="30" hidden="1" customHeight="1" x14ac:dyDescent="0.25">
      <c r="A14" s="98" t="s">
        <v>683</v>
      </c>
      <c r="B14" s="153" t="s">
        <v>713</v>
      </c>
      <c r="C14" s="153"/>
      <c r="D14" s="153"/>
      <c r="E14" s="153"/>
      <c r="F14" s="153"/>
    </row>
    <row r="15" spans="1:6" s="70" customFormat="1" ht="21" hidden="1" customHeight="1" x14ac:dyDescent="0.25">
      <c r="A15" s="161" t="s">
        <v>714</v>
      </c>
      <c r="B15" s="162"/>
      <c r="C15" s="162"/>
      <c r="D15" s="162"/>
      <c r="E15" s="163"/>
      <c r="F15" s="99">
        <v>5481.14</v>
      </c>
    </row>
    <row r="16" spans="1:6" s="70" customFormat="1" ht="27.75" hidden="1" customHeight="1" x14ac:dyDescent="0.25">
      <c r="A16" s="98" t="s">
        <v>687</v>
      </c>
      <c r="B16" s="153" t="s">
        <v>715</v>
      </c>
      <c r="C16" s="153"/>
      <c r="D16" s="153"/>
      <c r="E16" s="153"/>
      <c r="F16" s="153"/>
    </row>
    <row r="17" spans="1:6" s="70" customFormat="1" ht="21" hidden="1" customHeight="1" x14ac:dyDescent="0.25">
      <c r="A17" s="164" t="s">
        <v>716</v>
      </c>
      <c r="B17" s="165"/>
      <c r="C17" s="165"/>
      <c r="D17" s="165"/>
      <c r="E17" s="166"/>
      <c r="F17" s="100">
        <v>5481.14</v>
      </c>
    </row>
    <row r="18" spans="1:6" s="70" customFormat="1" ht="21" hidden="1" customHeight="1" x14ac:dyDescent="0.25">
      <c r="A18" s="167" t="s">
        <v>717</v>
      </c>
      <c r="B18" s="168"/>
      <c r="C18" s="168"/>
      <c r="D18" s="168"/>
      <c r="E18" s="169"/>
      <c r="F18" s="101">
        <v>0.15</v>
      </c>
    </row>
    <row r="19" spans="1:6" s="70" customFormat="1" ht="21" hidden="1" customHeight="1" x14ac:dyDescent="0.25">
      <c r="A19" s="170" t="s">
        <v>718</v>
      </c>
      <c r="B19" s="171"/>
      <c r="C19" s="171"/>
      <c r="D19" s="171"/>
      <c r="E19" s="171"/>
      <c r="F19" s="101">
        <f>F17*F18</f>
        <v>822.17100000000005</v>
      </c>
    </row>
    <row r="20" spans="1:6" s="70" customFormat="1" ht="21" hidden="1" customHeight="1" x14ac:dyDescent="0.25">
      <c r="A20" s="172" t="s">
        <v>719</v>
      </c>
      <c r="B20" s="173"/>
      <c r="C20" s="173"/>
      <c r="D20" s="173"/>
      <c r="E20" s="173"/>
      <c r="F20" s="102">
        <f>F19*1.3</f>
        <v>1068.8223</v>
      </c>
    </row>
    <row r="21" spans="1:6" s="70" customFormat="1" ht="30.75" hidden="1" customHeight="1" x14ac:dyDescent="0.25">
      <c r="A21" s="72" t="s">
        <v>691</v>
      </c>
      <c r="B21" s="153" t="s">
        <v>720</v>
      </c>
      <c r="C21" s="153"/>
      <c r="D21" s="153"/>
      <c r="E21" s="153"/>
      <c r="F21" s="153"/>
    </row>
    <row r="22" spans="1:6" s="70" customFormat="1" ht="21" hidden="1" customHeight="1" x14ac:dyDescent="0.25">
      <c r="A22" s="156" t="s">
        <v>721</v>
      </c>
      <c r="B22" s="157"/>
      <c r="C22" s="157"/>
      <c r="D22" s="157"/>
      <c r="E22" s="157"/>
      <c r="F22" s="101">
        <v>1068.8222000000001</v>
      </c>
    </row>
    <row r="23" spans="1:6" s="70" customFormat="1" ht="21" hidden="1" customHeight="1" x14ac:dyDescent="0.25">
      <c r="A23" s="156" t="s">
        <v>722</v>
      </c>
      <c r="B23" s="157"/>
      <c r="C23" s="157"/>
      <c r="D23" s="157"/>
      <c r="E23" s="157"/>
      <c r="F23" s="101">
        <v>30</v>
      </c>
    </row>
    <row r="24" spans="1:6" hidden="1" x14ac:dyDescent="0.25">
      <c r="A24" s="174" t="s">
        <v>723</v>
      </c>
      <c r="B24" s="175"/>
      <c r="C24" s="175"/>
      <c r="D24" s="175"/>
      <c r="E24" s="175"/>
      <c r="F24" s="102">
        <f>F22*F23</f>
        <v>32064.666000000001</v>
      </c>
    </row>
    <row r="25" spans="1:6" hidden="1" x14ac:dyDescent="0.25">
      <c r="A25" s="176"/>
      <c r="B25" s="177"/>
      <c r="C25" s="103"/>
      <c r="D25" s="103"/>
      <c r="E25" s="103"/>
      <c r="F25" s="104"/>
    </row>
    <row r="26" spans="1:6" ht="17.25" customHeight="1" x14ac:dyDescent="0.25">
      <c r="A26" s="71" t="s">
        <v>676</v>
      </c>
      <c r="B26" s="178" t="s">
        <v>10</v>
      </c>
      <c r="C26" s="179"/>
      <c r="D26" s="179"/>
      <c r="E26" s="179"/>
      <c r="F26" s="180"/>
    </row>
    <row r="27" spans="1:6" s="70" customFormat="1" ht="16.5" customHeight="1" x14ac:dyDescent="0.25">
      <c r="A27" s="189"/>
      <c r="B27" s="190"/>
      <c r="C27" s="191"/>
      <c r="D27" s="191"/>
      <c r="E27" s="191"/>
      <c r="F27" s="192"/>
    </row>
    <row r="28" spans="1:6" s="70" customFormat="1" ht="39" customHeight="1" x14ac:dyDescent="0.25">
      <c r="A28" s="72" t="s">
        <v>733</v>
      </c>
      <c r="B28" s="142" t="s">
        <v>25</v>
      </c>
      <c r="C28" s="143"/>
      <c r="D28" s="143"/>
      <c r="E28" s="143"/>
      <c r="F28" s="144"/>
    </row>
    <row r="29" spans="1:6" ht="14.25" customHeight="1" x14ac:dyDescent="0.25">
      <c r="A29" s="147" t="s">
        <v>745</v>
      </c>
      <c r="B29" s="148"/>
      <c r="C29" s="148"/>
      <c r="D29" s="148"/>
      <c r="E29" s="181"/>
      <c r="F29" s="100">
        <v>83</v>
      </c>
    </row>
    <row r="30" spans="1:6" ht="14.25" customHeight="1" x14ac:dyDescent="0.25">
      <c r="A30" s="146" t="s">
        <v>746</v>
      </c>
      <c r="B30" s="149"/>
      <c r="C30" s="149"/>
      <c r="D30" s="149"/>
      <c r="E30" s="182"/>
      <c r="F30" s="101">
        <v>16</v>
      </c>
    </row>
    <row r="31" spans="1:6" ht="14.25" customHeight="1" x14ac:dyDescent="0.25">
      <c r="A31" s="156" t="s">
        <v>747</v>
      </c>
      <c r="B31" s="157"/>
      <c r="C31" s="157"/>
      <c r="D31" s="157"/>
      <c r="E31" s="157"/>
      <c r="F31" s="101">
        <f>SUM(F29:F30)</f>
        <v>99</v>
      </c>
    </row>
    <row r="32" spans="1:6" ht="14.25" customHeight="1" x14ac:dyDescent="0.25">
      <c r="A32" s="73"/>
      <c r="B32" s="81"/>
      <c r="C32" s="81"/>
      <c r="D32" s="81"/>
      <c r="E32" s="81"/>
      <c r="F32" s="107"/>
    </row>
    <row r="33" spans="1:9" ht="14.25" customHeight="1" x14ac:dyDescent="0.25">
      <c r="A33" s="156" t="s">
        <v>758</v>
      </c>
      <c r="B33" s="157"/>
      <c r="C33" s="157"/>
      <c r="D33" s="157"/>
      <c r="E33" s="157"/>
      <c r="F33" s="107">
        <v>0</v>
      </c>
    </row>
    <row r="34" spans="1:9" ht="14.25" customHeight="1" x14ac:dyDescent="0.25">
      <c r="A34" s="156" t="s">
        <v>759</v>
      </c>
      <c r="B34" s="157"/>
      <c r="C34" s="157"/>
      <c r="D34" s="157"/>
      <c r="E34" s="157"/>
      <c r="F34" s="107">
        <f>MEDIÇÃO!D22</f>
        <v>382.7</v>
      </c>
    </row>
    <row r="35" spans="1:9" ht="14.25" customHeight="1" x14ac:dyDescent="0.25">
      <c r="A35" s="174" t="s">
        <v>760</v>
      </c>
      <c r="B35" s="175"/>
      <c r="C35" s="175"/>
      <c r="D35" s="175"/>
      <c r="E35" s="175"/>
      <c r="F35" s="107">
        <f>F31</f>
        <v>99</v>
      </c>
    </row>
    <row r="37" spans="1:9" s="70" customFormat="1" ht="16.5" customHeight="1" x14ac:dyDescent="0.25">
      <c r="A37" s="109" t="s">
        <v>670</v>
      </c>
      <c r="B37" s="186" t="s">
        <v>54</v>
      </c>
      <c r="C37" s="187"/>
      <c r="D37" s="187"/>
      <c r="E37" s="187"/>
      <c r="F37" s="188"/>
    </row>
    <row r="38" spans="1:9" s="70" customFormat="1" ht="39" customHeight="1" x14ac:dyDescent="0.25">
      <c r="A38" s="72" t="s">
        <v>736</v>
      </c>
      <c r="B38" s="142" t="s">
        <v>62</v>
      </c>
      <c r="C38" s="143"/>
      <c r="D38" s="143"/>
      <c r="E38" s="143"/>
      <c r="F38" s="144"/>
    </row>
    <row r="39" spans="1:9" ht="14.25" customHeight="1" x14ac:dyDescent="0.25">
      <c r="A39" s="147" t="s">
        <v>748</v>
      </c>
      <c r="B39" s="148"/>
      <c r="C39" s="148"/>
      <c r="D39" s="148"/>
      <c r="E39" s="181"/>
      <c r="F39" s="100">
        <f>(21*2.3*5)+(2*2.5*4)</f>
        <v>261.5</v>
      </c>
    </row>
    <row r="40" spans="1:9" ht="14.25" customHeight="1" x14ac:dyDescent="0.25">
      <c r="A40" s="146" t="s">
        <v>749</v>
      </c>
      <c r="B40" s="149"/>
      <c r="C40" s="149"/>
      <c r="D40" s="149"/>
      <c r="E40" s="182"/>
      <c r="F40" s="101">
        <f>68.6*6</f>
        <v>411.59999999999997</v>
      </c>
    </row>
    <row r="41" spans="1:9" ht="14.25" customHeight="1" x14ac:dyDescent="0.25">
      <c r="A41" s="156" t="s">
        <v>737</v>
      </c>
      <c r="B41" s="157"/>
      <c r="C41" s="157"/>
      <c r="D41" s="157"/>
      <c r="E41" s="157"/>
      <c r="F41" s="101">
        <f>SUM(F39:F40)</f>
        <v>673.09999999999991</v>
      </c>
    </row>
    <row r="42" spans="1:9" ht="14.25" customHeight="1" x14ac:dyDescent="0.25">
      <c r="A42" s="73"/>
      <c r="B42" s="81"/>
      <c r="C42" s="81"/>
      <c r="D42" s="81"/>
      <c r="E42" s="81"/>
      <c r="F42" s="107"/>
    </row>
    <row r="43" spans="1:9" ht="14.25" customHeight="1" x14ac:dyDescent="0.25">
      <c r="A43" s="156" t="s">
        <v>750</v>
      </c>
      <c r="B43" s="157"/>
      <c r="C43" s="157"/>
      <c r="D43" s="157"/>
      <c r="E43" s="157"/>
      <c r="F43" s="107">
        <v>0</v>
      </c>
    </row>
    <row r="44" spans="1:9" ht="14.25" customHeight="1" x14ac:dyDescent="0.25">
      <c r="A44" s="156" t="s">
        <v>751</v>
      </c>
      <c r="B44" s="157"/>
      <c r="C44" s="157"/>
      <c r="D44" s="157"/>
      <c r="E44" s="157"/>
      <c r="F44" s="107">
        <f>MEDIÇÃO!D39</f>
        <v>777.05</v>
      </c>
    </row>
    <row r="45" spans="1:9" ht="14.25" customHeight="1" x14ac:dyDescent="0.25">
      <c r="A45" s="174" t="s">
        <v>752</v>
      </c>
      <c r="B45" s="175"/>
      <c r="C45" s="175"/>
      <c r="D45" s="175"/>
      <c r="E45" s="175"/>
      <c r="F45" s="107">
        <f>F41</f>
        <v>673.09999999999991</v>
      </c>
    </row>
    <row r="46" spans="1:9" ht="14.25" customHeight="1" x14ac:dyDescent="0.25">
      <c r="A46" s="199"/>
      <c r="B46" s="200"/>
      <c r="C46" s="200"/>
      <c r="D46" s="200"/>
      <c r="E46" s="200"/>
      <c r="F46" s="107"/>
    </row>
    <row r="47" spans="1:9" ht="39" customHeight="1" x14ac:dyDescent="0.25">
      <c r="A47" s="198" t="s">
        <v>740</v>
      </c>
      <c r="B47" s="195" t="s">
        <v>66</v>
      </c>
      <c r="C47" s="196"/>
      <c r="D47" s="196"/>
      <c r="E47" s="196"/>
      <c r="F47" s="197"/>
    </row>
    <row r="48" spans="1:9" ht="14.25" customHeight="1" x14ac:dyDescent="0.25">
      <c r="A48" s="146" t="s">
        <v>753</v>
      </c>
      <c r="B48" s="149"/>
      <c r="C48" s="149"/>
      <c r="D48" s="149"/>
      <c r="E48" s="182"/>
      <c r="F48" s="106">
        <v>240</v>
      </c>
      <c r="I48" s="108"/>
    </row>
    <row r="49" spans="1:6" ht="14.25" customHeight="1" x14ac:dyDescent="0.25">
      <c r="A49" s="156" t="s">
        <v>757</v>
      </c>
      <c r="B49" s="157"/>
      <c r="C49" s="157"/>
      <c r="D49" s="157"/>
      <c r="E49" s="157"/>
      <c r="F49" s="106">
        <v>0</v>
      </c>
    </row>
    <row r="50" spans="1:6" ht="14.25" customHeight="1" x14ac:dyDescent="0.25">
      <c r="A50" s="156" t="s">
        <v>741</v>
      </c>
      <c r="B50" s="157"/>
      <c r="C50" s="157"/>
      <c r="D50" s="157"/>
      <c r="E50" s="157"/>
      <c r="F50" s="106">
        <f>SUM(F48:F49)</f>
        <v>240</v>
      </c>
    </row>
    <row r="51" spans="1:6" ht="14.25" customHeight="1" x14ac:dyDescent="0.25">
      <c r="A51" s="81"/>
      <c r="B51" s="81"/>
      <c r="C51" s="81"/>
      <c r="D51" s="81"/>
      <c r="E51" s="81"/>
      <c r="F51" s="201"/>
    </row>
    <row r="52" spans="1:6" ht="14.25" customHeight="1" x14ac:dyDescent="0.25">
      <c r="A52" s="156" t="s">
        <v>754</v>
      </c>
      <c r="B52" s="157"/>
      <c r="C52" s="157"/>
      <c r="D52" s="157"/>
      <c r="E52" s="157"/>
      <c r="F52" s="201">
        <v>0</v>
      </c>
    </row>
    <row r="53" spans="1:6" ht="14.25" customHeight="1" x14ac:dyDescent="0.25">
      <c r="A53" s="156" t="s">
        <v>755</v>
      </c>
      <c r="B53" s="157"/>
      <c r="C53" s="157"/>
      <c r="D53" s="157"/>
      <c r="E53" s="157"/>
      <c r="F53" s="201">
        <f>MEDIÇÃO!D41</f>
        <v>697.39</v>
      </c>
    </row>
    <row r="54" spans="1:6" ht="14.25" customHeight="1" x14ac:dyDescent="0.25">
      <c r="A54" s="174" t="s">
        <v>756</v>
      </c>
      <c r="B54" s="175"/>
      <c r="C54" s="175"/>
      <c r="D54" s="175"/>
      <c r="E54" s="175"/>
      <c r="F54" s="201">
        <f>F50</f>
        <v>240</v>
      </c>
    </row>
    <row r="55" spans="1:6" ht="14.25" customHeight="1" x14ac:dyDescent="0.25">
      <c r="A55" s="193"/>
      <c r="B55" s="81"/>
      <c r="C55" s="81"/>
      <c r="D55" s="81"/>
      <c r="E55" s="81"/>
      <c r="F55" s="194"/>
    </row>
    <row r="56" spans="1:6" ht="37.5" customHeight="1" x14ac:dyDescent="0.25">
      <c r="A56" s="72" t="s">
        <v>709</v>
      </c>
      <c r="B56" s="142" t="s">
        <v>710</v>
      </c>
      <c r="C56" s="143"/>
      <c r="D56" s="143"/>
      <c r="E56" s="143"/>
      <c r="F56" s="144"/>
    </row>
    <row r="57" spans="1:6" x14ac:dyDescent="0.25">
      <c r="A57" s="147" t="s">
        <v>724</v>
      </c>
      <c r="B57" s="148"/>
      <c r="C57" s="148"/>
      <c r="D57" s="148"/>
      <c r="E57" s="181"/>
      <c r="F57" s="100">
        <v>99.191100000000006</v>
      </c>
    </row>
    <row r="58" spans="1:6" x14ac:dyDescent="0.25">
      <c r="A58" s="146" t="s">
        <v>725</v>
      </c>
      <c r="B58" s="149"/>
      <c r="C58" s="149"/>
      <c r="D58" s="149"/>
      <c r="E58" s="182"/>
      <c r="F58" s="101">
        <v>2.25</v>
      </c>
    </row>
    <row r="59" spans="1:6" x14ac:dyDescent="0.25">
      <c r="A59" s="156" t="s">
        <v>711</v>
      </c>
      <c r="B59" s="157"/>
      <c r="C59" s="157"/>
      <c r="D59" s="157"/>
      <c r="E59" s="157"/>
      <c r="F59" s="101">
        <f>F57*F58</f>
        <v>223.17997500000001</v>
      </c>
    </row>
    <row r="60" spans="1:6" x14ac:dyDescent="0.25">
      <c r="A60" s="183"/>
      <c r="B60" s="184"/>
      <c r="C60" s="184"/>
      <c r="D60" s="184"/>
      <c r="E60" s="185"/>
      <c r="F60" s="105"/>
    </row>
    <row r="61" spans="1:6" x14ac:dyDescent="0.25">
      <c r="A61" s="156" t="s">
        <v>726</v>
      </c>
      <c r="B61" s="157"/>
      <c r="C61" s="157"/>
      <c r="D61" s="157"/>
      <c r="E61" s="157"/>
      <c r="F61" s="106">
        <v>223.18</v>
      </c>
    </row>
    <row r="62" spans="1:6" x14ac:dyDescent="0.25">
      <c r="A62" s="156" t="s">
        <v>727</v>
      </c>
      <c r="B62" s="157"/>
      <c r="C62" s="157"/>
      <c r="D62" s="157"/>
      <c r="E62" s="157"/>
      <c r="F62" s="106">
        <f>MEDIÇÃO!D46</f>
        <v>446.36</v>
      </c>
    </row>
    <row r="63" spans="1:6" x14ac:dyDescent="0.25">
      <c r="A63" s="174" t="s">
        <v>728</v>
      </c>
      <c r="B63" s="175"/>
      <c r="C63" s="175"/>
      <c r="D63" s="175"/>
      <c r="E63" s="175"/>
      <c r="F63" s="102">
        <f>F59</f>
        <v>223.17997500000001</v>
      </c>
    </row>
  </sheetData>
  <mergeCells count="46">
    <mergeCell ref="A53:E53"/>
    <mergeCell ref="A54:E54"/>
    <mergeCell ref="A43:E43"/>
    <mergeCell ref="A44:E44"/>
    <mergeCell ref="A45:E45"/>
    <mergeCell ref="A52:E52"/>
    <mergeCell ref="A59:E59"/>
    <mergeCell ref="A60:E60"/>
    <mergeCell ref="A61:E61"/>
    <mergeCell ref="A62:E62"/>
    <mergeCell ref="A63:E63"/>
    <mergeCell ref="A58:E58"/>
    <mergeCell ref="A39:E39"/>
    <mergeCell ref="A40:E40"/>
    <mergeCell ref="A48:E48"/>
    <mergeCell ref="A49:E49"/>
    <mergeCell ref="A50:E50"/>
    <mergeCell ref="B37:F37"/>
    <mergeCell ref="B56:F56"/>
    <mergeCell ref="A57:E57"/>
    <mergeCell ref="B38:F38"/>
    <mergeCell ref="A41:E41"/>
    <mergeCell ref="B47:F47"/>
    <mergeCell ref="A35:E35"/>
    <mergeCell ref="A24:E24"/>
    <mergeCell ref="A25:B25"/>
    <mergeCell ref="B26:F26"/>
    <mergeCell ref="B27:F27"/>
    <mergeCell ref="B28:F28"/>
    <mergeCell ref="A29:E29"/>
    <mergeCell ref="A30:E30"/>
    <mergeCell ref="A31:E31"/>
    <mergeCell ref="A33:E33"/>
    <mergeCell ref="A34:E34"/>
    <mergeCell ref="A23:E23"/>
    <mergeCell ref="A11:F11"/>
    <mergeCell ref="B13:F13"/>
    <mergeCell ref="B14:F14"/>
    <mergeCell ref="A15:E15"/>
    <mergeCell ref="B16:F16"/>
    <mergeCell ref="A17:E17"/>
    <mergeCell ref="A18:E18"/>
    <mergeCell ref="A19:E19"/>
    <mergeCell ref="A20:E20"/>
    <mergeCell ref="B21:F21"/>
    <mergeCell ref="A22:E22"/>
  </mergeCells>
  <pageMargins left="0.51181102362204722" right="0.51181102362204722" top="0.78740157480314965" bottom="0.78740157480314965" header="0.31496062992125984" footer="0.31496062992125984"/>
  <pageSetup paperSize="9" scale="86" orientation="portrait" horizontalDpi="4294967293" verticalDpi="360" r:id="rId1"/>
  <headerFoot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694D7-32C3-413F-8C73-857EC2600ECB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MEDIÇÃO</vt:lpstr>
      <vt:lpstr>RESUMO MEM.</vt:lpstr>
      <vt:lpstr>memória de cálculo</vt:lpstr>
      <vt:lpstr>Planilha1</vt:lpstr>
      <vt:lpstr>MEDIÇÃO!Area_de_impressao</vt:lpstr>
      <vt:lpstr>'memória de cálculo'!Area_de_impressao</vt:lpstr>
      <vt:lpstr>'RESUMO MEM.'!Area_de_impressao</vt:lpstr>
      <vt:lpstr>MEDIÇÃO!Titulos_de_impressao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WALDEMIRO  DE ARAUJO NETO</dc:creator>
  <cp:lastModifiedBy>Waldemiro Dantas</cp:lastModifiedBy>
  <cp:lastPrinted>2025-09-02T19:56:12Z</cp:lastPrinted>
  <dcterms:created xsi:type="dcterms:W3CDTF">2025-08-07T13:56:05Z</dcterms:created>
  <dcterms:modified xsi:type="dcterms:W3CDTF">2025-09-02T20:51:54Z</dcterms:modified>
</cp:coreProperties>
</file>