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CAMARA MUNICIPAL JP\MEDIÇÕES\BM 08\"/>
    </mc:Choice>
  </mc:AlternateContent>
  <xr:revisionPtr revIDLastSave="0" documentId="13_ncr:1_{F203C5C4-B094-40DB-BAF2-5249E7560BF9}" xr6:coauthVersionLast="47" xr6:coauthVersionMax="47" xr10:uidLastSave="{00000000-0000-0000-0000-000000000000}"/>
  <bookViews>
    <workbookView xWindow="-120" yWindow="-120" windowWidth="20730" windowHeight="11040" xr2:uid="{09CB3EF6-4D0F-4C31-A21B-A70EC7293F6F}"/>
  </bookViews>
  <sheets>
    <sheet name="Planilha" sheetId="1" r:id="rId1"/>
    <sheet name="RESUMO" sheetId="11" r:id="rId2"/>
    <sheet name="4.0" sheetId="10" r:id="rId3"/>
    <sheet name="5.0" sheetId="9" r:id="rId4"/>
  </sheets>
  <externalReferences>
    <externalReference r:id="rId5"/>
    <externalReference r:id="rId6"/>
  </externalReferences>
  <definedNames>
    <definedName name="_xlnm.Print_Area" localSheetId="2">'4.0'!$A$1:$E$167</definedName>
    <definedName name="_xlnm.Print_Area" localSheetId="3">'5.0'!$A$1:$E$22</definedName>
    <definedName name="_xlnm.Print_Area" localSheetId="0">Planilha!$A$1:$M$414</definedName>
    <definedName name="_xlnm.Print_Area" localSheetId="1">RESUMO!$A$1:$E$105</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1" l="1"/>
  <c r="E104" i="11" l="1"/>
  <c r="E102" i="11"/>
  <c r="E21" i="9"/>
  <c r="E17" i="9"/>
  <c r="E19" i="9"/>
  <c r="E16" i="9"/>
  <c r="E97" i="11"/>
  <c r="E95" i="11"/>
  <c r="E92" i="11"/>
  <c r="E90" i="11"/>
  <c r="E87" i="11"/>
  <c r="E86" i="11"/>
  <c r="E85" i="11"/>
  <c r="E84" i="11"/>
  <c r="E80" i="11"/>
  <c r="E78" i="11"/>
  <c r="E75" i="11"/>
  <c r="E73" i="11"/>
  <c r="E72" i="11"/>
  <c r="E69" i="11"/>
  <c r="E68" i="11"/>
  <c r="E67" i="11"/>
  <c r="E66" i="11"/>
  <c r="E65" i="11"/>
  <c r="E62" i="11"/>
  <c r="E61" i="11"/>
  <c r="E60" i="11"/>
  <c r="E59" i="11"/>
  <c r="E58" i="11"/>
  <c r="E53" i="11"/>
  <c r="E52" i="11"/>
  <c r="E79" i="10"/>
  <c r="E47" i="11"/>
  <c r="E41" i="11"/>
  <c r="E26" i="11"/>
  <c r="E21" i="10"/>
  <c r="E51" i="10"/>
  <c r="E61" i="10"/>
  <c r="E20" i="9"/>
  <c r="E103" i="11" s="1"/>
  <c r="E145" i="10"/>
  <c r="E144" i="10"/>
  <c r="E143" i="10"/>
  <c r="E102" i="10"/>
  <c r="E90" i="10"/>
  <c r="E146" i="10" l="1"/>
  <c r="E149" i="10" s="1"/>
  <c r="E164" i="10" l="1"/>
  <c r="E163" i="10"/>
  <c r="E137" i="10"/>
  <c r="E79" i="11" s="1"/>
  <c r="E135" i="10"/>
  <c r="E134" i="10"/>
  <c r="E133" i="10"/>
  <c r="E128" i="10"/>
  <c r="E74" i="11" s="1"/>
  <c r="C125" i="10"/>
  <c r="E125" i="10" s="1"/>
  <c r="C124" i="10"/>
  <c r="E124" i="10" s="1"/>
  <c r="C123" i="10"/>
  <c r="E123" i="10" s="1"/>
  <c r="C122" i="10"/>
  <c r="E122" i="10" s="1"/>
  <c r="C121" i="10"/>
  <c r="E121" i="10" s="1"/>
  <c r="C120" i="10"/>
  <c r="E120" i="10" s="1"/>
  <c r="C119" i="10"/>
  <c r="E119" i="10" s="1"/>
  <c r="C118" i="10"/>
  <c r="E118" i="10" s="1"/>
  <c r="C117" i="10"/>
  <c r="E117" i="10" s="1"/>
  <c r="C116" i="10"/>
  <c r="E116" i="10" s="1"/>
  <c r="C115" i="10"/>
  <c r="E115" i="10" s="1"/>
  <c r="C114" i="10"/>
  <c r="E114" i="10" s="1"/>
  <c r="C113" i="10"/>
  <c r="E113" i="10" s="1"/>
  <c r="C112" i="10"/>
  <c r="E112" i="10" s="1"/>
  <c r="C111" i="10"/>
  <c r="E111" i="10" s="1"/>
  <c r="E110" i="10"/>
  <c r="C109" i="10"/>
  <c r="E109" i="10" s="1"/>
  <c r="C108" i="10"/>
  <c r="E108" i="10" s="1"/>
  <c r="C107" i="10"/>
  <c r="E107" i="10" s="1"/>
  <c r="E98" i="10"/>
  <c r="E97" i="10"/>
  <c r="E96" i="10"/>
  <c r="E95" i="10"/>
  <c r="E86" i="10"/>
  <c r="E80" i="10"/>
  <c r="E54" i="11" s="1"/>
  <c r="C77" i="10"/>
  <c r="B77" i="10"/>
  <c r="C76" i="10"/>
  <c r="B76" i="10"/>
  <c r="C75" i="10"/>
  <c r="B75" i="10"/>
  <c r="C74" i="10"/>
  <c r="E74" i="10" s="1"/>
  <c r="C73" i="10"/>
  <c r="B73" i="10"/>
  <c r="C72" i="10"/>
  <c r="E72" i="10" s="1"/>
  <c r="C71" i="10"/>
  <c r="E71" i="10" s="1"/>
  <c r="C70" i="10"/>
  <c r="B70" i="10"/>
  <c r="C69" i="10"/>
  <c r="B69" i="10"/>
  <c r="C68" i="10"/>
  <c r="B68" i="10"/>
  <c r="C67" i="10"/>
  <c r="B67" i="10"/>
  <c r="E62" i="10"/>
  <c r="E48" i="11" s="1"/>
  <c r="E52" i="10"/>
  <c r="E42" i="11" s="1"/>
  <c r="C49" i="10"/>
  <c r="E49" i="10" s="1"/>
  <c r="C48" i="10"/>
  <c r="E48" i="10" s="1"/>
  <c r="C47" i="10"/>
  <c r="E47" i="10" s="1"/>
  <c r="C46" i="10"/>
  <c r="E46" i="10" s="1"/>
  <c r="C45" i="10"/>
  <c r="E45" i="10" s="1"/>
  <c r="C44" i="10"/>
  <c r="E44" i="10" s="1"/>
  <c r="C43" i="10"/>
  <c r="E43" i="10" s="1"/>
  <c r="C42" i="10"/>
  <c r="E42" i="10" s="1"/>
  <c r="C35" i="10"/>
  <c r="E35" i="10" s="1"/>
  <c r="E34" i="10"/>
  <c r="E22" i="10"/>
  <c r="E27" i="11" s="1"/>
  <c r="D19" i="10"/>
  <c r="E19" i="10" s="1"/>
  <c r="D18" i="10"/>
  <c r="E18" i="10" s="1"/>
  <c r="E20" i="10" l="1"/>
  <c r="E68" i="10"/>
  <c r="E67" i="10"/>
  <c r="E70" i="10"/>
  <c r="E157" i="10"/>
  <c r="E159" i="10" s="1"/>
  <c r="E69" i="10"/>
  <c r="E60" i="10"/>
  <c r="E77" i="10"/>
  <c r="E136" i="10"/>
  <c r="E139" i="10" s="1"/>
  <c r="E81" i="11" s="1"/>
  <c r="E126" i="10"/>
  <c r="E129" i="10" s="1"/>
  <c r="E73" i="10"/>
  <c r="E165" i="10"/>
  <c r="E167" i="10" s="1"/>
  <c r="E76" i="10"/>
  <c r="E99" i="10"/>
  <c r="E103" i="10" s="1"/>
  <c r="E75" i="10"/>
  <c r="E87" i="10"/>
  <c r="E91" i="10" s="1"/>
  <c r="E50" i="10"/>
  <c r="E36" i="10"/>
  <c r="E35" i="11" s="1"/>
  <c r="E46" i="11" l="1"/>
  <c r="E49" i="11" s="1"/>
  <c r="E63" i="10"/>
  <c r="E53" i="10"/>
  <c r="E40" i="11"/>
  <c r="E43" i="11" s="1"/>
  <c r="E23" i="10"/>
  <c r="E25" i="11"/>
  <c r="E28" i="11" s="1"/>
  <c r="E37" i="10"/>
  <c r="E36" i="11" s="1"/>
  <c r="E78" i="10"/>
  <c r="E81" i="10" s="1"/>
  <c r="E55" i="11" s="1"/>
  <c r="E29" i="10" l="1"/>
  <c r="E31" i="11" s="1"/>
  <c r="E30" i="10" l="1"/>
  <c r="E32" i="11" s="1"/>
  <c r="E37" i="1" l="1"/>
  <c r="F37" i="1"/>
  <c r="F412" i="1" l="1"/>
  <c r="E412" i="1"/>
  <c r="F410" i="1"/>
  <c r="E410" i="1"/>
  <c r="F409" i="1"/>
  <c r="E409" i="1"/>
  <c r="F408" i="1"/>
  <c r="E408" i="1"/>
  <c r="F407" i="1"/>
  <c r="E407" i="1"/>
  <c r="F406" i="1"/>
  <c r="E406" i="1"/>
  <c r="F404" i="1"/>
  <c r="E404" i="1"/>
  <c r="F403" i="1"/>
  <c r="E403" i="1"/>
  <c r="F401" i="1"/>
  <c r="E401" i="1"/>
  <c r="F400" i="1"/>
  <c r="E400" i="1"/>
  <c r="F399" i="1"/>
  <c r="E399" i="1"/>
  <c r="F398" i="1"/>
  <c r="E398" i="1"/>
  <c r="F397" i="1"/>
  <c r="E397" i="1"/>
  <c r="F396" i="1"/>
  <c r="E396" i="1"/>
  <c r="F395" i="1"/>
  <c r="E395" i="1"/>
  <c r="F394" i="1"/>
  <c r="E394" i="1"/>
  <c r="F393" i="1"/>
  <c r="E393" i="1"/>
  <c r="F392" i="1"/>
  <c r="E392" i="1"/>
  <c r="F391" i="1"/>
  <c r="E391" i="1"/>
  <c r="F389" i="1"/>
  <c r="E389" i="1"/>
  <c r="F388" i="1"/>
  <c r="E388" i="1"/>
  <c r="F387" i="1"/>
  <c r="E387" i="1"/>
  <c r="F386" i="1"/>
  <c r="E386" i="1"/>
  <c r="F384" i="1"/>
  <c r="E384" i="1"/>
  <c r="F383" i="1"/>
  <c r="E383" i="1"/>
  <c r="F382" i="1"/>
  <c r="E382" i="1"/>
  <c r="F381" i="1"/>
  <c r="E381" i="1"/>
  <c r="F380" i="1"/>
  <c r="E380" i="1"/>
  <c r="F379" i="1"/>
  <c r="E379" i="1"/>
  <c r="F378" i="1"/>
  <c r="E378" i="1"/>
  <c r="F376" i="1"/>
  <c r="E376" i="1"/>
  <c r="F375" i="1"/>
  <c r="E375" i="1"/>
  <c r="F374" i="1"/>
  <c r="E374" i="1"/>
  <c r="F373" i="1"/>
  <c r="E373" i="1"/>
  <c r="F372" i="1"/>
  <c r="E372" i="1"/>
  <c r="F371" i="1"/>
  <c r="E371" i="1"/>
  <c r="F370" i="1"/>
  <c r="E370" i="1"/>
  <c r="F369" i="1"/>
  <c r="E369" i="1"/>
  <c r="F368" i="1"/>
  <c r="E368" i="1"/>
  <c r="F367" i="1"/>
  <c r="E367" i="1"/>
  <c r="F366" i="1"/>
  <c r="E366" i="1"/>
  <c r="F363" i="1"/>
  <c r="E363" i="1"/>
  <c r="F362" i="1"/>
  <c r="E362" i="1"/>
  <c r="F361" i="1"/>
  <c r="E361" i="1"/>
  <c r="F360" i="1"/>
  <c r="E360" i="1"/>
  <c r="F359" i="1"/>
  <c r="E359" i="1"/>
  <c r="F358" i="1"/>
  <c r="E358" i="1"/>
  <c r="F355" i="1"/>
  <c r="E355" i="1"/>
  <c r="F354" i="1"/>
  <c r="E354" i="1"/>
  <c r="F353" i="1"/>
  <c r="E353" i="1"/>
  <c r="F351" i="1"/>
  <c r="E351" i="1"/>
  <c r="F350" i="1"/>
  <c r="E350" i="1"/>
  <c r="F349" i="1"/>
  <c r="E349" i="1"/>
  <c r="F348" i="1"/>
  <c r="E348" i="1"/>
  <c r="F346" i="1"/>
  <c r="E346" i="1"/>
  <c r="F345" i="1"/>
  <c r="E345" i="1"/>
  <c r="F344" i="1"/>
  <c r="E344" i="1"/>
  <c r="F343" i="1"/>
  <c r="E343" i="1"/>
  <c r="F342" i="1"/>
  <c r="E342" i="1"/>
  <c r="F341" i="1"/>
  <c r="E341" i="1"/>
  <c r="F340" i="1"/>
  <c r="E340" i="1"/>
  <c r="F339" i="1"/>
  <c r="E339" i="1"/>
  <c r="F338" i="1"/>
  <c r="E338" i="1"/>
  <c r="F337" i="1"/>
  <c r="E337" i="1"/>
  <c r="F336" i="1"/>
  <c r="E336" i="1"/>
  <c r="F335" i="1"/>
  <c r="E335" i="1"/>
  <c r="F334" i="1"/>
  <c r="E334" i="1"/>
  <c r="F333" i="1"/>
  <c r="E333" i="1"/>
  <c r="F332" i="1"/>
  <c r="E332" i="1"/>
  <c r="F331" i="1"/>
  <c r="E331" i="1"/>
  <c r="F330" i="1"/>
  <c r="E330" i="1"/>
  <c r="F329" i="1"/>
  <c r="E329" i="1"/>
  <c r="F328" i="1"/>
  <c r="E328" i="1"/>
  <c r="F326" i="1"/>
  <c r="E326" i="1"/>
  <c r="F325" i="1"/>
  <c r="E325" i="1"/>
  <c r="F324" i="1"/>
  <c r="E324" i="1"/>
  <c r="F323" i="1"/>
  <c r="E323"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6" i="1"/>
  <c r="E306" i="1"/>
  <c r="F305" i="1"/>
  <c r="E305" i="1"/>
  <c r="F304" i="1"/>
  <c r="E304" i="1"/>
  <c r="F303" i="1"/>
  <c r="E303" i="1"/>
  <c r="F302" i="1"/>
  <c r="E302" i="1"/>
  <c r="F301" i="1"/>
  <c r="E301" i="1"/>
  <c r="F300" i="1"/>
  <c r="E300" i="1"/>
  <c r="F299" i="1"/>
  <c r="E299" i="1"/>
  <c r="F298" i="1"/>
  <c r="E298" i="1"/>
  <c r="F296" i="1"/>
  <c r="E296" i="1"/>
  <c r="F295" i="1"/>
  <c r="E295" i="1"/>
  <c r="F294" i="1"/>
  <c r="E294" i="1"/>
  <c r="F293" i="1"/>
  <c r="E293" i="1"/>
  <c r="F292" i="1"/>
  <c r="E292" i="1"/>
  <c r="F291" i="1"/>
  <c r="E291" i="1"/>
  <c r="F290" i="1"/>
  <c r="E290" i="1"/>
  <c r="F289" i="1"/>
  <c r="E289" i="1"/>
  <c r="F288" i="1"/>
  <c r="E288" i="1"/>
  <c r="F287" i="1"/>
  <c r="E287" i="1"/>
  <c r="F286" i="1"/>
  <c r="E286" i="1"/>
  <c r="F284" i="1"/>
  <c r="E284" i="1"/>
  <c r="F283" i="1"/>
  <c r="E283" i="1"/>
  <c r="F282" i="1"/>
  <c r="E282" i="1"/>
  <c r="F281" i="1"/>
  <c r="E281" i="1"/>
  <c r="F280" i="1"/>
  <c r="E280" i="1"/>
  <c r="F279" i="1"/>
  <c r="E279" i="1"/>
  <c r="F278" i="1"/>
  <c r="E278" i="1"/>
  <c r="F277" i="1"/>
  <c r="E277" i="1"/>
  <c r="F276" i="1"/>
  <c r="E276" i="1"/>
  <c r="F275" i="1"/>
  <c r="E275" i="1"/>
  <c r="F274" i="1"/>
  <c r="E274" i="1"/>
  <c r="F272" i="1"/>
  <c r="E272" i="1"/>
  <c r="F271" i="1"/>
  <c r="E271" i="1"/>
  <c r="F270" i="1"/>
  <c r="E270" i="1"/>
  <c r="F269" i="1"/>
  <c r="E269" i="1"/>
  <c r="F268" i="1"/>
  <c r="E268" i="1"/>
  <c r="F267" i="1"/>
  <c r="E267" i="1"/>
  <c r="F266" i="1"/>
  <c r="E266"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7" i="1"/>
  <c r="E217" i="1"/>
  <c r="F216" i="1"/>
  <c r="E216" i="1"/>
  <c r="F215" i="1"/>
  <c r="E215" i="1"/>
  <c r="F214" i="1"/>
  <c r="E214" i="1"/>
  <c r="F213" i="1"/>
  <c r="E213" i="1"/>
  <c r="F210" i="1"/>
  <c r="E210" i="1"/>
  <c r="F209" i="1"/>
  <c r="E209" i="1"/>
  <c r="F208" i="1"/>
  <c r="E208" i="1"/>
  <c r="F207" i="1"/>
  <c r="E207" i="1"/>
  <c r="F206" i="1"/>
  <c r="E206"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0" i="1"/>
  <c r="E190" i="1"/>
  <c r="F189" i="1"/>
  <c r="E189" i="1"/>
  <c r="F188" i="1"/>
  <c r="E188" i="1"/>
  <c r="F187" i="1"/>
  <c r="E187" i="1"/>
  <c r="F186" i="1"/>
  <c r="E186" i="1"/>
  <c r="F185" i="1"/>
  <c r="E185" i="1"/>
  <c r="F184" i="1"/>
  <c r="E184"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3" i="1"/>
  <c r="E153" i="1"/>
  <c r="F152" i="1"/>
  <c r="E152" i="1"/>
  <c r="F151" i="1"/>
  <c r="E151" i="1"/>
  <c r="F150" i="1"/>
  <c r="E150" i="1"/>
  <c r="F149" i="1"/>
  <c r="E149" i="1"/>
  <c r="F148" i="1"/>
  <c r="E148" i="1"/>
  <c r="F147" i="1"/>
  <c r="E147" i="1"/>
  <c r="F146" i="1"/>
  <c r="E146" i="1"/>
  <c r="F144" i="1"/>
  <c r="E144" i="1"/>
  <c r="F142" i="1"/>
  <c r="E142" i="1"/>
  <c r="F141" i="1"/>
  <c r="E141" i="1"/>
  <c r="F140" i="1"/>
  <c r="E140" i="1"/>
  <c r="F139" i="1"/>
  <c r="E139" i="1"/>
  <c r="F138" i="1"/>
  <c r="E138" i="1"/>
  <c r="F137" i="1"/>
  <c r="E137" i="1"/>
  <c r="F136" i="1"/>
  <c r="E136" i="1"/>
  <c r="F135" i="1"/>
  <c r="E135" i="1"/>
  <c r="F134" i="1"/>
  <c r="E134" i="1"/>
  <c r="F132" i="1"/>
  <c r="E132"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5" i="1"/>
  <c r="E115" i="1"/>
  <c r="F114" i="1"/>
  <c r="E114" i="1"/>
  <c r="F113" i="1"/>
  <c r="E113" i="1"/>
  <c r="F112" i="1"/>
  <c r="E112" i="1"/>
  <c r="F111" i="1"/>
  <c r="E111" i="1"/>
  <c r="F110" i="1"/>
  <c r="E110" i="1"/>
  <c r="F108" i="1"/>
  <c r="E108" i="1"/>
  <c r="F107" i="1"/>
  <c r="E107" i="1"/>
  <c r="F106" i="1"/>
  <c r="E106" i="1"/>
  <c r="F105" i="1"/>
  <c r="E105" i="1"/>
  <c r="F103" i="1"/>
  <c r="E103" i="1"/>
  <c r="F102" i="1"/>
  <c r="E102" i="1"/>
  <c r="F101" i="1"/>
  <c r="E101" i="1"/>
  <c r="F98" i="1"/>
  <c r="E98" i="1"/>
  <c r="F96" i="1"/>
  <c r="E96" i="1"/>
  <c r="F95" i="1"/>
  <c r="E95" i="1"/>
  <c r="F93" i="1"/>
  <c r="E93" i="1"/>
  <c r="F92" i="1"/>
  <c r="E92" i="1"/>
  <c r="F91" i="1"/>
  <c r="E91" i="1"/>
  <c r="F90" i="1"/>
  <c r="E90" i="1"/>
  <c r="F87" i="1"/>
  <c r="E87" i="1"/>
  <c r="F86" i="1"/>
  <c r="E86" i="1"/>
  <c r="F85" i="1"/>
  <c r="E85" i="1"/>
  <c r="F83" i="1"/>
  <c r="E83" i="1"/>
  <c r="F82" i="1"/>
  <c r="E82" i="1"/>
  <c r="F81" i="1"/>
  <c r="E81" i="1"/>
  <c r="F80" i="1"/>
  <c r="E80" i="1"/>
  <c r="F79" i="1"/>
  <c r="E79" i="1"/>
  <c r="F78" i="1"/>
  <c r="E78" i="1"/>
  <c r="F77" i="1"/>
  <c r="E77" i="1"/>
  <c r="F76" i="1"/>
  <c r="E76" i="1"/>
  <c r="F73" i="1"/>
  <c r="E73" i="1"/>
  <c r="F72" i="1"/>
  <c r="E72" i="1"/>
  <c r="F71" i="1"/>
  <c r="E71" i="1"/>
  <c r="F69" i="1"/>
  <c r="E69" i="1"/>
  <c r="F68" i="1"/>
  <c r="E68" i="1"/>
  <c r="F67" i="1"/>
  <c r="E67" i="1"/>
  <c r="F66" i="1"/>
  <c r="E66" i="1"/>
  <c r="F65" i="1"/>
  <c r="E65" i="1"/>
  <c r="F63" i="1"/>
  <c r="E63" i="1"/>
  <c r="F62" i="1"/>
  <c r="E62" i="1"/>
  <c r="F61" i="1"/>
  <c r="E61" i="1"/>
  <c r="F60" i="1"/>
  <c r="E60" i="1"/>
  <c r="F59" i="1"/>
  <c r="E59"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2" i="1"/>
  <c r="E42" i="1"/>
  <c r="F41" i="1"/>
  <c r="E41" i="1"/>
  <c r="F38" i="1"/>
  <c r="E38" i="1"/>
  <c r="F36" i="1"/>
  <c r="E36" i="1"/>
  <c r="F34" i="1"/>
  <c r="E34" i="1"/>
  <c r="F33" i="1"/>
  <c r="E33" i="1"/>
  <c r="F32" i="1"/>
  <c r="E32" i="1"/>
  <c r="F31" i="1"/>
  <c r="E31" i="1"/>
  <c r="F28" i="1"/>
  <c r="E28" i="1"/>
  <c r="F27" i="1"/>
  <c r="E27" i="1"/>
  <c r="F25" i="1"/>
  <c r="E25" i="1"/>
  <c r="F24" i="1"/>
  <c r="E24" i="1"/>
  <c r="F23" i="1"/>
  <c r="E23" i="1"/>
  <c r="F22" i="1"/>
  <c r="E22" i="1"/>
  <c r="F21" i="1"/>
  <c r="E21" i="1"/>
  <c r="F20" i="1"/>
  <c r="E20" i="1"/>
  <c r="F19" i="1"/>
  <c r="E19" i="1"/>
  <c r="F17" i="1"/>
  <c r="E17" i="1"/>
  <c r="F16" i="1"/>
  <c r="E16" i="1"/>
  <c r="F15" i="1"/>
  <c r="E15" i="1"/>
  <c r="F14" i="1"/>
  <c r="E14" i="1"/>
  <c r="L13" i="1" l="1"/>
  <c r="K13" i="1" l="1"/>
  <c r="K4" i="1" l="1"/>
  <c r="K3" i="1"/>
  <c r="K6" i="1" l="1"/>
  <c r="K7" i="1" s="1"/>
  <c r="K5" i="1" l="1"/>
</calcChain>
</file>

<file path=xl/sharedStrings.xml><?xml version="1.0" encoding="utf-8"?>
<sst xmlns="http://schemas.openxmlformats.org/spreadsheetml/2006/main" count="1486" uniqueCount="949">
  <si>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</si>
  <si>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</si>
  <si>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</si>
  <si>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</si>
  <si>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</si>
  <si>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</si>
  <si>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</si>
  <si>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</si>
  <si>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</si>
  <si>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</si>
  <si>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</si>
  <si>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</si>
  <si>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</si>
  <si>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</si>
  <si>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</si>
  <si>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</si>
  <si>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</si>
  <si>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</si>
  <si>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</si>
  <si>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</si>
  <si>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</si>
  <si>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</si>
  <si>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</si>
  <si>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</si>
  <si>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</si>
  <si>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</si>
  <si>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</si>
  <si>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</si>
  <si>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</si>
  <si>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</si>
  <si>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</si>
  <si>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</si>
  <si>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</si>
  <si>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</si>
  <si>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</si>
  <si>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</si>
  <si>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</si>
  <si>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</si>
  <si>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</si>
  <si>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</si>
  <si>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</si>
  <si>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</si>
  <si>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</si>
  <si>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</si>
  <si>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</si>
  <si>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</si>
  <si>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</si>
  <si>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</si>
  <si>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</si>
  <si>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</si>
  <si>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</si>
  <si>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</si>
  <si>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</si>
  <si>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</si>
  <si>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</si>
  <si>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</si>
  <si>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</si>
  <si>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</si>
  <si>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</si>
  <si>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</si>
  <si>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</si>
  <si>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</si>
  <si>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</si>
  <si>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</si>
  <si>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</si>
  <si>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</si>
  <si>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</si>
  <si>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</si>
  <si>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</si>
  <si>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</si>
  <si>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</si>
  <si>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</si>
  <si>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</si>
  <si>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</si>
  <si>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</si>
  <si>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</si>
  <si>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</si>
  <si>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</si>
  <si>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</si>
  <si>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</si>
  <si>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</si>
  <si>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</si>
  <si>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</si>
  <si>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</si>
  <si>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</si>
  <si>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</si>
  <si>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</si>
  <si>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</si>
  <si>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</si>
  <si>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</si>
  <si>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</si>
  <si>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</si>
  <si>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</si>
  <si>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</si>
  <si>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</si>
  <si>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</si>
  <si>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</si>
  <si>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</si>
  <si>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</si>
  <si>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</si>
  <si>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</si>
  <si>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</si>
  <si>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</si>
  <si>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</si>
  <si>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</si>
  <si>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</si>
  <si>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</si>
  <si>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</si>
  <si>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</si>
  <si>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</si>
  <si>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</si>
  <si>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</si>
  <si>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</si>
  <si>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</si>
  <si>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</si>
  <si>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</si>
  <si>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</si>
  <si>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</si>
  <si>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</si>
  <si>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</si>
  <si>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</si>
  <si>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</si>
  <si>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</si>
  <si>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</si>
  <si>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</si>
  <si>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</si>
  <si>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</si>
  <si>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</si>
  <si>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</si>
  <si>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</si>
  <si>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</si>
  <si>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</si>
  <si>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</si>
  <si>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</si>
  <si>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</si>
  <si>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</si>
  <si>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</si>
  <si>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</si>
  <si>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</si>
  <si>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</si>
  <si>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</si>
  <si>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</si>
  <si>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</si>
  <si>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</si>
  <si>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</si>
  <si>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</si>
  <si>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</si>
  <si>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</si>
  <si>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</si>
  <si>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</si>
  <si>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</si>
  <si>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</si>
  <si>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</si>
  <si>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</si>
  <si>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</si>
  <si>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</si>
  <si>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</si>
  <si>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</si>
  <si>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</si>
  <si>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</si>
  <si>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</si>
  <si>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</si>
  <si>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</si>
  <si>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</si>
  <si>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</si>
  <si>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</si>
  <si>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</si>
  <si>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</si>
  <si>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</si>
  <si>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</si>
  <si>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</si>
  <si>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</si>
  <si>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</si>
  <si>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</si>
  <si>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</si>
  <si>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</si>
  <si>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</si>
  <si>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</si>
  <si>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</si>
  <si>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</si>
  <si>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</si>
  <si>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</si>
  <si>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</si>
  <si>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</si>
  <si>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</si>
  <si>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</si>
  <si>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</si>
  <si>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</si>
  <si>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</si>
  <si>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</si>
  <si>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</si>
  <si>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</si>
  <si>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</si>
  <si>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</si>
  <si>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</si>
  <si>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</si>
  <si>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</si>
  <si>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</si>
  <si>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</si>
  <si>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</si>
  <si>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</si>
  <si>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</si>
  <si>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</si>
  <si>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</si>
  <si>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</si>
  <si>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</si>
  <si>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</si>
  <si>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</si>
  <si>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</si>
  <si>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</si>
  <si>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</si>
  <si>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</si>
  <si>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</si>
  <si>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</si>
  <si>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</si>
  <si>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</si>
  <si>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</si>
  <si>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</si>
  <si>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</si>
  <si>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</si>
  <si>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</si>
  <si>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</si>
  <si>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</si>
  <si>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</si>
  <si>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</si>
  <si>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</si>
  <si>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</si>
  <si>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</si>
  <si>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</si>
  <si>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</si>
  <si>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</si>
  <si>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</si>
  <si>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</si>
  <si>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</si>
  <si>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</si>
  <si>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</si>
  <si>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</si>
  <si>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</si>
  <si>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</si>
  <si>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</si>
  <si>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</si>
  <si>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</si>
  <si>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</si>
  <si>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</si>
  <si>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</si>
  <si>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</si>
  <si>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</si>
  <si>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</si>
  <si>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</si>
  <si>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</si>
  <si>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</si>
  <si>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</si>
  <si>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</si>
  <si>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</si>
  <si>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</si>
  <si>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</si>
  <si>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</si>
  <si>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</si>
  <si>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</si>
  <si>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</si>
  <si>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</si>
  <si>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</si>
  <si>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</si>
  <si>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</si>
  <si>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</si>
  <si>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</si>
  <si>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</si>
  <si>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</si>
  <si>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</si>
  <si>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</si>
  <si>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</si>
  <si>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</si>
  <si>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</si>
  <si>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</si>
  <si>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</si>
  <si>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</si>
  <si>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</si>
  <si>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</si>
  <si>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</si>
  <si>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</si>
  <si>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</si>
  <si>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</si>
  <si>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</si>
  <si>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</si>
  <si>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</si>
  <si>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</si>
  <si>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</si>
  <si>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</si>
  <si>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</si>
  <si>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</si>
  <si>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</si>
  <si>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</si>
  <si>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</si>
  <si>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</si>
  <si>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</si>
  <si>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</si>
  <si>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</si>
  <si>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</si>
  <si>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</si>
  <si>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</si>
  <si>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</si>
  <si>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</si>
  <si>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</si>
  <si>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</si>
  <si>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</si>
  <si>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</si>
  <si>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</si>
  <si>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</si>
  <si>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</si>
  <si>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</si>
  <si>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</si>
  <si>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</si>
  <si>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</si>
  <si>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</si>
  <si>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</si>
  <si>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</si>
  <si>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</si>
  <si>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</si>
  <si>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</si>
  <si>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</si>
  <si>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</si>
  <si>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</si>
  <si>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</si>
  <si>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</si>
  <si>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</si>
  <si>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</si>
  <si>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</si>
  <si>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</si>
  <si>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</si>
  <si>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</si>
  <si>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</si>
  <si>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</si>
  <si>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</si>
  <si>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</si>
  <si>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</si>
  <si>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</si>
  <si>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</si>
  <si>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</si>
  <si>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</si>
  <si>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</si>
  <si>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</si>
  <si>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</si>
  <si>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</si>
  <si>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</si>
  <si>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</si>
  <si>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</si>
  <si>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</si>
  <si>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</si>
  <si>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</si>
  <si>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</si>
  <si>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</si>
  <si>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</si>
  <si>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</si>
  <si>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</si>
  <si>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</si>
  <si>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</si>
  <si>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</si>
  <si>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</si>
  <si>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</si>
  <si>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</si>
  <si>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</si>
  <si>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</si>
  <si>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</si>
  <si>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</si>
  <si>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</si>
  <si>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</si>
  <si>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</si>
  <si>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</si>
  <si>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</si>
  <si>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</si>
  <si>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</si>
  <si>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</si>
  <si>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</si>
  <si>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</si>
  <si>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</si>
  <si>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</si>
  <si>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</si>
  <si>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</si>
  <si>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</si>
  <si>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</si>
  <si>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</si>
  <si>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</si>
  <si>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</si>
  <si>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</si>
  <si>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</si>
  <si>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</si>
  <si>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</si>
  <si>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</si>
  <si>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</si>
  <si>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</si>
  <si>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</si>
  <si>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</si>
  <si>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</si>
  <si>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</si>
  <si>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</si>
  <si>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</si>
  <si>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</si>
  <si>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</si>
  <si>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</si>
  <si>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</si>
  <si>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</si>
  <si>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</si>
  <si>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</si>
  <si>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</si>
  <si>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</si>
  <si>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</si>
  <si>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</si>
  <si>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</si>
  <si>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</si>
  <si>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</si>
  <si>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</si>
  <si>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</si>
  <si>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</si>
  <si>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</si>
  <si>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</si>
  <si>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</si>
  <si>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</si>
  <si>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</si>
  <si>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</si>
  <si>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</si>
  <si>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</si>
  <si>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</si>
  <si>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</si>
  <si>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</si>
  <si>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</si>
  <si>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</si>
  <si>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</si>
  <si>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</si>
  <si>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</si>
  <si>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</si>
  <si>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</si>
  <si>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</si>
  <si>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</si>
  <si>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</si>
  <si>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</si>
  <si>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</si>
  <si>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</si>
  <si>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</si>
  <si>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</si>
  <si>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</si>
  <si>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</si>
  <si>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</si>
  <si>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</si>
  <si>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</si>
  <si>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</si>
  <si>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</si>
  <si>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</si>
  <si>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</si>
  <si>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</si>
  <si>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</si>
  <si>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</si>
  <si>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</si>
  <si>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</si>
  <si>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</si>
  <si>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</si>
  <si>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</si>
  <si>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</si>
  <si>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</si>
  <si>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</si>
  <si>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</si>
  <si>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</si>
  <si>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</si>
  <si>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</si>
  <si>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</si>
  <si>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</si>
  <si>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</si>
  <si>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</si>
  <si>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</si>
  <si>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</si>
  <si>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</si>
  <si>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</si>
  <si>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</si>
  <si>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</si>
  <si>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</si>
  <si>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</si>
  <si>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</si>
  <si>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</si>
  <si>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</si>
  <si>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</si>
  <si>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</si>
  <si>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</si>
  <si>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</si>
  <si>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</si>
  <si>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</si>
  <si>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</si>
  <si>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</si>
  <si>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</si>
  <si>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</si>
  <si>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</si>
  <si>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</si>
  <si>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</si>
  <si>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</si>
  <si>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</si>
  <si>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</si>
  <si>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</si>
  <si>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</si>
  <si>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</si>
  <si>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</si>
  <si>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</si>
  <si>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</si>
  <si>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</si>
  <si>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</si>
  <si>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</si>
  <si>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</si>
  <si>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</si>
  <si>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</si>
  <si>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</si>
  <si>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</si>
  <si>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</si>
  <si>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</si>
  <si>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</si>
  <si>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</si>
  <si>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</si>
  <si>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</si>
  <si>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</si>
  <si>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</si>
  <si>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</si>
  <si>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</si>
  <si>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</si>
  <si>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</si>
  <si>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</si>
  <si>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</si>
  <si>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</si>
  <si>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</si>
  <si>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</si>
  <si>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</si>
  <si>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</si>
  <si>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</si>
  <si>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</si>
  <si>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</si>
  <si>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</si>
  <si>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</si>
  <si>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</si>
  <si>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</si>
  <si>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</si>
  <si>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</si>
  <si>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</si>
  <si>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</si>
  <si>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</si>
  <si>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</si>
  <si>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</si>
  <si>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</si>
  <si>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</si>
  <si>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</si>
  <si>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</si>
  <si>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</si>
  <si>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</si>
  <si>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</si>
  <si>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</si>
  <si>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</si>
  <si>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</si>
  <si>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</si>
  <si>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</si>
  <si>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</si>
  <si>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</si>
  <si>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</si>
  <si>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</si>
  <si>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</si>
  <si>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</si>
  <si>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</si>
  <si>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</si>
  <si>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</si>
  <si>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</si>
  <si>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</si>
  <si>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</si>
  <si>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</si>
  <si>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</si>
  <si>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</si>
  <si>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</si>
  <si>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</si>
  <si>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</si>
  <si>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</si>
  <si>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</si>
  <si>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</si>
  <si>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</si>
  <si>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</si>
  <si>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</si>
  <si>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</si>
  <si>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</si>
  <si>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</si>
  <si>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</si>
  <si>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</si>
  <si>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</si>
  <si>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</si>
  <si>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</si>
  <si>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</si>
  <si>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</si>
  <si>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</si>
  <si>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</si>
  <si>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</si>
  <si>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</si>
  <si>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</si>
  <si>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</si>
  <si>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</si>
  <si>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</si>
  <si>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</si>
  <si>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</si>
  <si>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</si>
  <si>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</si>
  <si>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</si>
  <si>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</si>
  <si>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</si>
  <si>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</si>
  <si>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</si>
  <si>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</si>
  <si>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</si>
  <si>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</si>
  <si>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</si>
  <si>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</si>
  <si>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</si>
  <si>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</si>
  <si>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</si>
  <si>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</si>
  <si>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</si>
  <si>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</si>
  <si>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</si>
  <si>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</si>
  <si>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</si>
  <si>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</si>
  <si>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</si>
  <si>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</si>
  <si>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</si>
  <si>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</si>
  <si>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</si>
  <si>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</si>
  <si>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</si>
  <si>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</si>
  <si>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</si>
  <si>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</si>
  <si>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</si>
  <si>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</si>
  <si>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</si>
  <si>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</si>
  <si>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</si>
  <si>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</si>
  <si>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</si>
  <si>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</si>
  <si>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</si>
  <si>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</si>
  <si>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</si>
  <si>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</si>
  <si>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</si>
  <si>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</si>
  <si>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</si>
  <si>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</si>
  <si>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</si>
  <si>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</si>
  <si>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</si>
  <si>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</si>
  <si>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</si>
  <si>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</si>
  <si>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</si>
  <si>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</si>
  <si>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</si>
  <si>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</si>
  <si>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</si>
  <si>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</si>
  <si>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</si>
  <si>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</si>
  <si>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</si>
  <si>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</si>
  <si>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</si>
  <si>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</si>
  <si>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</si>
  <si>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</si>
  <si>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</si>
  <si>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</si>
  <si>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</si>
  <si>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</si>
  <si>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</si>
  <si>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</si>
  <si>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</si>
  <si>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</si>
  <si>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</si>
  <si>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</si>
  <si>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</si>
  <si>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</si>
  <si>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</si>
  <si>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</si>
  <si>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</si>
  <si>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</si>
  <si>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</si>
  <si>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</si>
  <si>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</si>
  <si>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</si>
  <si>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</si>
  <si>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</si>
  <si>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</si>
  <si>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</si>
  <si>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</si>
  <si>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</si>
  <si>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</si>
  <si>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</si>
  <si>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</si>
  <si>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</si>
  <si>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</si>
  <si>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</si>
  <si>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</si>
  <si>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</si>
  <si>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</si>
  <si>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</si>
  <si>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</si>
  <si>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</si>
  <si>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</si>
  <si>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</si>
  <si>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</si>
  <si>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</si>
  <si>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</si>
  <si>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</si>
  <si>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</si>
  <si>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</si>
  <si>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</si>
  <si>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</si>
  <si>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</si>
  <si>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</si>
  <si>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</si>
  <si>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</si>
  <si>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</si>
  <si>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</si>
  <si>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</si>
  <si>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</si>
  <si>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</si>
  <si>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</si>
  <si>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</si>
  <si>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</si>
  <si>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</si>
  <si>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</si>
  <si>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</si>
  <si>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</si>
  <si>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</si>
  <si>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</si>
  <si>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</si>
  <si>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</si>
  <si>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</si>
  <si>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</si>
  <si>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</si>
  <si>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</si>
  <si>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</si>
  <si>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</si>
  <si>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</si>
  <si>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</si>
  <si>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</si>
  <si>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</si>
  <si>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</si>
  <si>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</si>
  <si>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</si>
  <si>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</si>
  <si>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</si>
  <si>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</si>
  <si>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</si>
  <si>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</si>
  <si>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</si>
  <si>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</si>
  <si>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</si>
  <si>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</si>
  <si>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</si>
  <si>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</si>
  <si>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</si>
  <si>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</si>
  <si>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</si>
  <si>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</si>
  <si>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</si>
  <si>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</si>
  <si>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</si>
  <si>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</si>
  <si>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</si>
  <si>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</si>
  <si>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</si>
  <si>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</si>
  <si>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</si>
  <si>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</si>
  <si>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</si>
  <si>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</si>
  <si>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</si>
  <si>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</si>
  <si>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</si>
  <si>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</si>
  <si>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</si>
  <si>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</si>
  <si>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</si>
  <si>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</si>
  <si>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</si>
  <si>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</si>
  <si>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</si>
  <si>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</si>
  <si>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</si>
  <si>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</si>
  <si>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</si>
  <si>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</si>
  <si>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</si>
  <si>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</si>
  <si>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</si>
  <si>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</si>
  <si>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</si>
  <si>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</si>
  <si>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</si>
  <si>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</si>
  <si>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</si>
  <si>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</si>
  <si>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</si>
  <si>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</si>
  <si>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</si>
  <si>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</si>
  <si>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</si>
  <si>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</si>
  <si>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</si>
  <si>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</si>
  <si>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</si>
  <si>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</si>
  <si>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</si>
  <si>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</si>
  <si>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</si>
  <si>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</si>
  <si>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</si>
  <si>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</si>
  <si>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</si>
  <si>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</si>
  <si>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</si>
  <si>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</si>
  <si>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</si>
  <si>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</si>
  <si>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4.0</t>
  </si>
  <si>
    <t>INFRA-ESTRUTURA</t>
  </si>
  <si>
    <t>4.3.1.2</t>
  </si>
  <si>
    <t>4.3</t>
  </si>
  <si>
    <t>4.3.1</t>
  </si>
  <si>
    <t xml:space="preserve">ARRASAMENTO MECANICO DE ESTACA DE CONCRETO ARMADO, DIAMETROS DE ATÉ 40 CM. AF_05/2021 </t>
  </si>
  <si>
    <t>Local</t>
  </si>
  <si>
    <t>Quantidade (und)</t>
  </si>
  <si>
    <t>4.3.2</t>
  </si>
  <si>
    <t>Total (m³)</t>
  </si>
  <si>
    <t>Área (m²)</t>
  </si>
  <si>
    <t>Altura (m)</t>
  </si>
  <si>
    <t>Blocos 1,45/0,70/0,70</t>
  </si>
  <si>
    <t>Blocos 1,80/0,80/0,70</t>
  </si>
  <si>
    <t>Blocos 0,70/0,70/0,70</t>
  </si>
  <si>
    <t>Blocos 1,90/1,64/0,80</t>
  </si>
  <si>
    <t>Blocos 1,80/1,80/1,00</t>
  </si>
  <si>
    <t>Blocos 1,80/2,53/1,20</t>
  </si>
  <si>
    <t>4.3.2.6</t>
  </si>
  <si>
    <t>Total (Kg) + 10%</t>
  </si>
  <si>
    <t>Total de armação de pilar ou viga executado (kg) =</t>
  </si>
  <si>
    <t>Blocos (Prancha 1 a 4)</t>
  </si>
  <si>
    <t>Total de armação de bloco, viga baldrame de contrato (kg) =</t>
  </si>
  <si>
    <t>4.3.2.9</t>
  </si>
  <si>
    <t>4.3.2.10</t>
  </si>
  <si>
    <t>Total de  concreto magro para lastro de contrato (m³) =</t>
  </si>
  <si>
    <t>4.3.2.11</t>
  </si>
  <si>
    <t>Total de armação de bloco, viga baldrame a aditar (kg) =</t>
  </si>
  <si>
    <t>4.3.2.13</t>
  </si>
  <si>
    <t>CONCRETAGEM DE BLOCO DE COROAMENTO OU VIGA BALDRAME, FCK 35 MPA, COM USO DE BOMBA - LANÇAMENTO, ADENSAMENTO E ACABAMENTO</t>
  </si>
  <si>
    <t>Total de  concretagem 35MPa de contrato (m³) =</t>
  </si>
  <si>
    <t xml:space="preserve">ARMAÇÃO DE BLOCO, VIGA BALDRAME E SAPATA UTILIZANDO AÇO CA-50 DE 10 MM - MONTAGEM. </t>
  </si>
  <si>
    <t>ok</t>
  </si>
  <si>
    <t>4.3.2.4</t>
  </si>
  <si>
    <t>Comprimento (m)</t>
  </si>
  <si>
    <t>Largura (m)</t>
  </si>
  <si>
    <t>Vigas baldrames (V2, V3, V5, V8, V10, V11, V21, V24, V27, V28, V29, V30, V31, V33, V34, V35, V36, V37, V40, V42, V43, V46, V50)</t>
  </si>
  <si>
    <t>Vigas baldrames (V1, V26, V49, V54, V58, V60, V63)</t>
  </si>
  <si>
    <t>Vigas baldrames (V4, V14, V19, V23, V38, V51, V52)</t>
  </si>
  <si>
    <t>Vigas baldrames (V9, V15, V16, V44, V66)</t>
  </si>
  <si>
    <t>Vigas baldrames (V18)</t>
  </si>
  <si>
    <t>Vigas baldrames (V25)</t>
  </si>
  <si>
    <t>Vigas baldrames (V32, V39)</t>
  </si>
  <si>
    <t>Vigas baldrames (V41)</t>
  </si>
  <si>
    <t>Vigas baldrames (V55)</t>
  </si>
  <si>
    <t>Vigas baldrames (V57, V59, V61, V62)</t>
  </si>
  <si>
    <t>Vigas baldrames (V64, V65)</t>
  </si>
  <si>
    <t>Blocos 2,80/1,80/1,25</t>
  </si>
  <si>
    <t>5.0</t>
  </si>
  <si>
    <t>ESTRUTURA</t>
  </si>
  <si>
    <t>5.2</t>
  </si>
  <si>
    <t>Total (kg)</t>
  </si>
  <si>
    <t>MEDIÇÃO 08</t>
  </si>
  <si>
    <t>PERÍODO DA MEDIÇÃO: 01/07/2024 À 31/07/2024</t>
  </si>
  <si>
    <t>MEMORIAL DE CÁLCULO DO BM 08</t>
  </si>
  <si>
    <t>Total (m²)</t>
  </si>
  <si>
    <t>COMPOSIÇÃO PARAMÉTRICA PARA FORNECIMENTO E MONTAGEM DE ESTRUTURA METÁLICA PARA ESTRUTURA PRINCIPAL DE EDIFICAÇÕES (PILARES, VIGAS E CONTRAVENTAMENTO).</t>
  </si>
  <si>
    <t>Total (m)</t>
  </si>
  <si>
    <t>Quantidade (m)</t>
  </si>
  <si>
    <t>Estacas de fundação</t>
  </si>
  <si>
    <t>Volume + 10%  (m³)</t>
  </si>
  <si>
    <t xml:space="preserve">Volume de escavação de blocos + baldrames + cintas + poços de elevadores </t>
  </si>
  <si>
    <t>Volume de concreto de blocos + baldrames + cintas + poço de elevador</t>
  </si>
  <si>
    <t>Estacas de contenção</t>
  </si>
  <si>
    <t>4.3.2.2</t>
  </si>
  <si>
    <t>Poços de elevadores</t>
  </si>
  <si>
    <t>4.3.2.3</t>
  </si>
  <si>
    <t>Área de forma de blocos de coramento</t>
  </si>
  <si>
    <t>Área de formas das vigas de coroamento (Prancha 20)</t>
  </si>
  <si>
    <t>Área de formas das vigas baldrames (Prancha 11 a 15)</t>
  </si>
  <si>
    <t>Peso total de aço para viga de coroamento (Prancha 20) (kg) =</t>
  </si>
  <si>
    <t>Pilares (Prancha 5 a 7) - arranques</t>
  </si>
  <si>
    <t>Laje do poço dos elevadores (Pranchas 16 e 17)</t>
  </si>
  <si>
    <t>Pilares (prancha 5 a 7)</t>
  </si>
  <si>
    <t>Vigas Baldrames (Pranchas 11 a 15)</t>
  </si>
  <si>
    <t>Fundo dos elevadores</t>
  </si>
  <si>
    <t>Blocos de coroamento</t>
  </si>
  <si>
    <t>Vigas baldrames nível -1,70m</t>
  </si>
  <si>
    <t>Pilares</t>
  </si>
  <si>
    <t>Laje dos elevadores</t>
  </si>
  <si>
    <t>RESUMO DA MEMORIA DE CÁLCULO DO BM 08</t>
  </si>
  <si>
    <t>Total de lançamento com uso de bomba executado (m³) =</t>
  </si>
  <si>
    <t>Total de lançamento com uso de bomba medido até o BM 07 (m³) =</t>
  </si>
  <si>
    <t>Total de reaterro de valas executado (m³) =</t>
  </si>
  <si>
    <t>Total de arrasamento mecânico de estacas executado (und) =</t>
  </si>
  <si>
    <t>Total de escavação manual de blocos executado (m³) =</t>
  </si>
  <si>
    <t>Total de escavação manual de blocos medido até o BM 07  (m³) =</t>
  </si>
  <si>
    <t>Total de escavação manual de blocos a medir no BM 08 (m³) =</t>
  </si>
  <si>
    <t>Total de fabricação de forma de blocos executado (m²) =</t>
  </si>
  <si>
    <t>Total de fabricação de forma de blocos medido até o BM 07 (m²) =</t>
  </si>
  <si>
    <t>Total de escavação manual de vala executado (m³) =</t>
  </si>
  <si>
    <t>Total de escavação manual de blocos de medido até o BM 07 (m³) =</t>
  </si>
  <si>
    <t>Total de armação de pilar ou viga medido até o BM 07 (kg) =</t>
  </si>
  <si>
    <t>Total de armação de pilar ou viga a medir no BM 08 (kg) =</t>
  </si>
  <si>
    <t>Total de lançamento com uso de bomba a aditar (m³) =</t>
  </si>
  <si>
    <t>Total de armação de pilar ou viga em contrato (kg) =</t>
  </si>
  <si>
    <t>Total de armação de bloco, viga baldrame executado (kg) =</t>
  </si>
  <si>
    <t>Total de armação de bloco, viga baldrame medido até o BM 07 (kg) =</t>
  </si>
  <si>
    <t>Total de armação de bloco, viga baldrame a medir no BM 08 (kg) =</t>
  </si>
  <si>
    <t>Total de armação de bloco, viga baldrame executado a aditar (kg) =</t>
  </si>
  <si>
    <t>Total de armação de pilar ou viga executado a aditar (kg) =</t>
  </si>
  <si>
    <t>Total de escavação manual de blocos executado a aditar (m³) =</t>
  </si>
  <si>
    <t>Total de fabricação de forma de blocos executado a aditar (m²) =</t>
  </si>
  <si>
    <t>Total de arrasamento mecânico de estacas executado a aditar (und) =</t>
  </si>
  <si>
    <t>Total de reaterro de valas executado a aditar (m³) =</t>
  </si>
  <si>
    <t>Total de lançamento com uso de bomba executado a aditar (m³) =</t>
  </si>
  <si>
    <t>Total de concreto magro para lastro executado (m³) =</t>
  </si>
  <si>
    <t>Total de  concreto magro para lastro medido até o BM 07 (m³) =</t>
  </si>
  <si>
    <t>Total de concreto magro para lastro executado a aditar (m³) =</t>
  </si>
  <si>
    <t>Total de concretagem 35 MPa executado executar (m³) =</t>
  </si>
  <si>
    <t>Total de concretagem 35 Mpa executado a aditar (m³) =</t>
  </si>
  <si>
    <t>Total de fornecimento e montagem de estrutura metálica medido até o BM 07(kg)=</t>
  </si>
  <si>
    <t>Total de fornecimento e montagem de estrutura metálica a medir no BM 08 (kg)=</t>
  </si>
  <si>
    <t>Total de fabricação de forma de blocos de contrato (m²) =</t>
  </si>
  <si>
    <t>Total de escavação manual de blocos de contrato  (m³) =</t>
  </si>
  <si>
    <t>Total de lançamento com uso de bomba de contrato (m³) =</t>
  </si>
  <si>
    <t>1.0</t>
  </si>
  <si>
    <t>1.1</t>
  </si>
  <si>
    <t>Total de aministração de obra executado (m³) =</t>
  </si>
  <si>
    <t>Total de aministração de obra de contrato (m³) =</t>
  </si>
  <si>
    <t>Total de aministração de obra medido até o BM 07 (m³) =</t>
  </si>
  <si>
    <t>Total de aministração de obra a medir no BM 08 (m³) =</t>
  </si>
  <si>
    <t>Total de escavação manual de blocos no contrato  (m³) =</t>
  </si>
  <si>
    <t>Total de fabricação de forma de blocos no contrato (m²) =</t>
  </si>
  <si>
    <t>Total de escavação manual de blocos em contrato (m³) =</t>
  </si>
  <si>
    <t>Pilares Setor 2</t>
  </si>
  <si>
    <t>Vigas Setor 2</t>
  </si>
  <si>
    <t>Total de fornecimento e montagem de estrutura metálica executado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</si>
</sst>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16"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0" tint="-0.249977111117893"/>
        <bgColor indexed="64"/>
      </patternFill>
    </fill>
  </fills>
  <borders count="35">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s>
  <cellStyleXfs count="4">
    <xf numFmtId="0" fontId="0" fillId="0" borderId="0"/>
    <xf numFmtId="0" fontId="13" fillId="0" borderId="0"/>
    <xf numFmtId="0" fontId="1" fillId="0" borderId="0"/>
    <xf numFmtId="43" fontId="1" fillId="0" borderId="0" applyFont="0" applyFill="0" applyBorder="0" applyAlignment="0" applyProtection="0"/>
  </cellStyleXfs>
  <cellXfs count="162">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 fontId="11" fillId="5" borderId="12" xfId="0" applyNumberFormat="1"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43" fontId="12" fillId="0" borderId="13" xfId="0" applyNumberFormat="1" applyFont="1" applyBorder="1" applyAlignment="1">
      <alignment horizontal="right" vertical="center" wrapText="1"/>
    </xf>
    <xf numFmtId="4" fontId="12" fillId="0" borderId="13" xfId="0" applyNumberFormat="1" applyFont="1" applyBorder="1" applyAlignment="1">
      <alignment horizontal="right" vertical="center" wrapText="1"/>
    </xf>
    <xf numFmtId="44" fontId="12"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2" fillId="0" borderId="14" xfId="0" applyFont="1" applyBorder="1" applyAlignment="1">
      <alignment horizontal="left" vertical="center" wrapText="1"/>
    </xf>
    <xf numFmtId="0" fontId="12" fillId="0" borderId="14" xfId="0" applyFont="1" applyBorder="1" applyAlignment="1">
      <alignment horizontal="center" vertical="center" wrapText="1"/>
    </xf>
    <xf numFmtId="43" fontId="12"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2" fillId="0" borderId="15" xfId="1" applyFont="1" applyBorder="1" applyAlignment="1">
      <alignment horizontal="center" vertical="top"/>
    </xf>
    <xf numFmtId="0" fontId="12" fillId="0" borderId="16" xfId="1" applyFont="1" applyBorder="1" applyAlignment="1">
      <alignment horizontal="center" vertical="top"/>
    </xf>
    <xf numFmtId="0" fontId="12" fillId="0" borderId="17" xfId="1" applyFont="1" applyBorder="1" applyAlignment="1">
      <alignment horizontal="left" vertical="top"/>
    </xf>
    <xf numFmtId="0" fontId="13" fillId="0" borderId="0" xfId="1" applyAlignment="1">
      <alignment horizontal="left" vertical="top"/>
    </xf>
    <xf numFmtId="0" fontId="12" fillId="0" borderId="18" xfId="1" applyFont="1" applyBorder="1" applyAlignment="1">
      <alignment horizontal="center" vertical="top"/>
    </xf>
    <xf numFmtId="0" fontId="12" fillId="0" borderId="0" xfId="1" applyFont="1" applyAlignment="1">
      <alignment horizontal="center" vertical="top"/>
    </xf>
    <xf numFmtId="0" fontId="12" fillId="0" borderId="19" xfId="1" applyFont="1" applyBorder="1" applyAlignment="1">
      <alignment horizontal="left" vertical="top"/>
    </xf>
    <xf numFmtId="0" fontId="14" fillId="0" borderId="18" xfId="1" applyFont="1" applyBorder="1" applyAlignment="1">
      <alignment vertical="center"/>
    </xf>
    <xf numFmtId="0" fontId="14" fillId="0" borderId="0" xfId="1" applyFont="1" applyAlignment="1">
      <alignment vertical="center"/>
    </xf>
    <xf numFmtId="4" fontId="12" fillId="0" borderId="0" xfId="1" applyNumberFormat="1" applyFont="1" applyAlignment="1">
      <alignment horizontal="center" vertical="center"/>
    </xf>
    <xf numFmtId="0" fontId="12" fillId="0" borderId="19" xfId="1" applyFont="1" applyBorder="1" applyAlignment="1">
      <alignment horizontal="left" vertical="center"/>
    </xf>
    <xf numFmtId="0" fontId="12" fillId="0" borderId="18" xfId="1" applyFont="1" applyBorder="1" applyAlignment="1">
      <alignment horizontal="left" vertical="top"/>
    </xf>
    <xf numFmtId="0" fontId="12" fillId="0" borderId="0" xfId="1" applyFont="1" applyAlignment="1">
      <alignment horizontal="left" vertical="top"/>
    </xf>
    <xf numFmtId="0" fontId="13"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2" fillId="0" borderId="24" xfId="1" applyFont="1" applyBorder="1" applyAlignment="1">
      <alignment horizontal="right" vertical="top"/>
    </xf>
    <xf numFmtId="0" fontId="12" fillId="0" borderId="25" xfId="1" applyFont="1" applyBorder="1" applyAlignment="1">
      <alignment horizontal="right" vertical="top"/>
    </xf>
    <xf numFmtId="0" fontId="12" fillId="0" borderId="25" xfId="1" applyFont="1" applyBorder="1" applyAlignment="1">
      <alignment horizontal="center" vertical="top"/>
    </xf>
    <xf numFmtId="0" fontId="12" fillId="0" borderId="26" xfId="1" applyFont="1" applyBorder="1" applyAlignment="1">
      <alignment horizontal="center" vertical="top"/>
    </xf>
    <xf numFmtId="0" fontId="13" fillId="0" borderId="0" xfId="1" applyAlignment="1">
      <alignment horizontal="center" vertical="top"/>
    </xf>
    <xf numFmtId="0" fontId="12" fillId="0" borderId="1" xfId="1" applyFont="1" applyBorder="1" applyAlignment="1">
      <alignment horizontal="center" vertical="top"/>
    </xf>
    <xf numFmtId="0" fontId="12" fillId="0" borderId="2" xfId="1" applyFont="1" applyBorder="1" applyAlignment="1">
      <alignment horizontal="center" vertical="top"/>
    </xf>
    <xf numFmtId="2" fontId="12" fillId="0" borderId="6" xfId="1" applyNumberFormat="1" applyFont="1" applyBorder="1" applyAlignment="1">
      <alignment horizontal="center" vertical="center"/>
    </xf>
    <xf numFmtId="2" fontId="12" fillId="0" borderId="5" xfId="1" applyNumberFormat="1" applyFont="1" applyBorder="1" applyAlignment="1">
      <alignment vertical="top"/>
    </xf>
    <xf numFmtId="2" fontId="12" fillId="0" borderId="6" xfId="1" applyNumberFormat="1" applyFont="1" applyBorder="1" applyAlignment="1">
      <alignment horizontal="right" vertical="center"/>
    </xf>
    <xf numFmtId="2" fontId="11" fillId="0" borderId="6" xfId="1" applyNumberFormat="1" applyFont="1" applyBorder="1" applyAlignment="1">
      <alignment horizontal="right" vertical="center"/>
    </xf>
    <xf numFmtId="0" fontId="12" fillId="0" borderId="2" xfId="1" applyFont="1" applyBorder="1" applyAlignment="1">
      <alignment vertical="top"/>
    </xf>
    <xf numFmtId="0" fontId="12" fillId="0" borderId="31" xfId="1" applyFont="1" applyBorder="1" applyAlignment="1">
      <alignment vertical="center"/>
    </xf>
    <xf numFmtId="0" fontId="12" fillId="0" borderId="32" xfId="1" applyFont="1" applyBorder="1" applyAlignment="1">
      <alignment horizontal="center" vertical="center"/>
    </xf>
    <xf numFmtId="0" fontId="12" fillId="0" borderId="4" xfId="1" applyFont="1" applyBorder="1" applyAlignment="1">
      <alignment vertical="center"/>
    </xf>
    <xf numFmtId="0" fontId="12" fillId="0" borderId="5" xfId="1" applyFont="1" applyBorder="1" applyAlignment="1">
      <alignment horizontal="center" vertical="center"/>
    </xf>
    <xf numFmtId="2" fontId="12" fillId="0" borderId="5" xfId="1" applyNumberFormat="1" applyFont="1" applyBorder="1" applyAlignment="1">
      <alignment vertical="center"/>
    </xf>
    <xf numFmtId="0" fontId="12" fillId="0" borderId="4" xfId="1" applyFont="1" applyBorder="1" applyAlignment="1">
      <alignment vertical="center" wrapText="1"/>
    </xf>
    <xf numFmtId="2" fontId="12" fillId="0" borderId="0" xfId="1" applyNumberFormat="1" applyFont="1" applyAlignment="1">
      <alignment horizontal="center" vertical="top"/>
    </xf>
    <xf numFmtId="2" fontId="12" fillId="0" borderId="0" xfId="1" applyNumberFormat="1" applyFont="1" applyAlignment="1">
      <alignment horizontal="left" vertical="top"/>
    </xf>
    <xf numFmtId="0" fontId="12" fillId="0" borderId="3" xfId="1" applyFont="1" applyBorder="1" applyAlignment="1">
      <alignment horizontal="center" vertical="top"/>
    </xf>
    <xf numFmtId="2" fontId="12" fillId="0" borderId="6" xfId="1" applyNumberFormat="1" applyFont="1" applyBorder="1" applyAlignment="1">
      <alignment horizontal="right" vertical="top"/>
    </xf>
    <xf numFmtId="0" fontId="12" fillId="0" borderId="23" xfId="1" applyFont="1" applyBorder="1" applyAlignment="1">
      <alignment horizontal="center" vertical="top"/>
    </xf>
    <xf numFmtId="0" fontId="12" fillId="0" borderId="23" xfId="1" applyFont="1" applyBorder="1" applyAlignment="1">
      <alignment horizontal="right" vertical="top"/>
    </xf>
    <xf numFmtId="1" fontId="11" fillId="9" borderId="11" xfId="1" applyNumberFormat="1" applyFont="1" applyFill="1" applyBorder="1" applyAlignment="1">
      <alignment horizontal="center" vertical="center" shrinkToFit="1"/>
    </xf>
    <xf numFmtId="0" fontId="12" fillId="0" borderId="5" xfId="1" applyFont="1" applyBorder="1" applyAlignment="1">
      <alignment vertical="top"/>
    </xf>
    <xf numFmtId="2" fontId="4" fillId="0" borderId="6" xfId="1" applyNumberFormat="1" applyFont="1" applyBorder="1" applyAlignment="1">
      <alignment horizontal="right" vertical="center"/>
    </xf>
    <xf numFmtId="0" fontId="12" fillId="0" borderId="8" xfId="1" applyFont="1" applyBorder="1" applyAlignment="1">
      <alignment horizontal="center" vertical="top"/>
    </xf>
    <xf numFmtId="2" fontId="12" fillId="0" borderId="23" xfId="1" applyNumberFormat="1" applyFont="1" applyBorder="1" applyAlignment="1">
      <alignment horizontal="right" vertical="top"/>
    </xf>
    <xf numFmtId="1" fontId="11" fillId="10" borderId="11" xfId="1" applyNumberFormat="1" applyFont="1" applyFill="1" applyBorder="1" applyAlignment="1">
      <alignment horizontal="center" vertical="center" shrinkToFit="1"/>
    </xf>
    <xf numFmtId="2" fontId="12" fillId="0" borderId="32" xfId="1" applyNumberFormat="1" applyFont="1" applyBorder="1" applyAlignment="1">
      <alignment vertical="center"/>
    </xf>
    <xf numFmtId="2" fontId="12" fillId="0" borderId="32" xfId="1" applyNumberFormat="1" applyFont="1" applyBorder="1" applyAlignment="1">
      <alignment vertical="top"/>
    </xf>
    <xf numFmtId="2" fontId="12" fillId="0" borderId="34" xfId="1" applyNumberFormat="1" applyFont="1" applyBorder="1" applyAlignment="1">
      <alignment horizontal="center" vertical="center"/>
    </xf>
    <xf numFmtId="0" fontId="12" fillId="0" borderId="33" xfId="1" applyFont="1" applyBorder="1" applyAlignment="1">
      <alignment horizontal="left" vertical="top"/>
    </xf>
    <xf numFmtId="0" fontId="12" fillId="0" borderId="33" xfId="1" applyFont="1" applyBorder="1" applyAlignment="1">
      <alignment horizontal="center" vertical="top"/>
    </xf>
    <xf numFmtId="0" fontId="12" fillId="0" borderId="23" xfId="1" applyFont="1" applyBorder="1" applyAlignment="1">
      <alignment horizontal="right" vertical="center"/>
    </xf>
    <xf numFmtId="0" fontId="13" fillId="0" borderId="0" xfId="1" applyAlignment="1">
      <alignment horizontal="center" vertical="center"/>
    </xf>
    <xf numFmtId="2" fontId="12" fillId="0" borderId="5" xfId="1" applyNumberFormat="1" applyFont="1" applyBorder="1" applyAlignment="1">
      <alignment horizontal="right" vertical="center"/>
    </xf>
    <xf numFmtId="2" fontId="4" fillId="0" borderId="5" xfId="1" applyNumberFormat="1" applyFont="1" applyBorder="1" applyAlignment="1">
      <alignment vertical="center"/>
    </xf>
    <xf numFmtId="2" fontId="11" fillId="0" borderId="34" xfId="1" applyNumberFormat="1" applyFont="1" applyBorder="1" applyAlignment="1">
      <alignment horizontal="right" vertical="top"/>
    </xf>
    <xf numFmtId="0" fontId="12" fillId="0" borderId="7" xfId="1" applyFont="1" applyBorder="1" applyAlignment="1">
      <alignment horizontal="center" vertical="top"/>
    </xf>
    <xf numFmtId="2" fontId="12" fillId="0" borderId="8" xfId="1" applyNumberFormat="1" applyFont="1" applyBorder="1" applyAlignment="1">
      <alignment horizontal="center" vertical="top"/>
    </xf>
    <xf numFmtId="2" fontId="12" fillId="0" borderId="9" xfId="1" applyNumberFormat="1" applyFont="1" applyBorder="1" applyAlignment="1">
      <alignment horizontal="left" vertical="top"/>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12" fillId="0" borderId="30" xfId="1" applyFont="1" applyBorder="1" applyAlignment="1">
      <alignment horizontal="right" vertical="top"/>
    </xf>
    <xf numFmtId="0" fontId="12" fillId="0" borderId="4" xfId="1" applyFont="1" applyBorder="1" applyAlignment="1">
      <alignment horizontal="right" vertical="top"/>
    </xf>
    <xf numFmtId="0" fontId="4" fillId="0" borderId="30" xfId="1" applyFont="1" applyBorder="1" applyAlignment="1">
      <alignment horizontal="right" vertical="top"/>
    </xf>
    <xf numFmtId="0" fontId="4" fillId="0" borderId="4" xfId="1" applyFont="1" applyBorder="1" applyAlignment="1">
      <alignment horizontal="right" vertical="top"/>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4" fillId="0" borderId="31" xfId="1" applyFont="1" applyBorder="1" applyAlignment="1">
      <alignment horizontal="right" vertical="center" wrapText="1"/>
    </xf>
    <xf numFmtId="0" fontId="4" fillId="0" borderId="32" xfId="1" applyFont="1" applyBorder="1" applyAlignment="1">
      <alignment horizontal="right" vertical="center" wrapText="1"/>
    </xf>
    <xf numFmtId="0" fontId="11" fillId="0" borderId="4" xfId="1" applyFont="1" applyBorder="1" applyAlignment="1">
      <alignment horizontal="center" vertical="top"/>
    </xf>
    <xf numFmtId="0" fontId="11" fillId="0" borderId="5" xfId="1" applyFont="1" applyBorder="1" applyAlignment="1">
      <alignment horizontal="center" vertical="top"/>
    </xf>
    <xf numFmtId="0" fontId="11" fillId="7" borderId="11" xfId="1" applyFont="1" applyFill="1" applyBorder="1" applyAlignment="1">
      <alignment horizontal="left" vertical="center"/>
    </xf>
    <xf numFmtId="0" fontId="4" fillId="8" borderId="11" xfId="1" applyFont="1" applyFill="1" applyBorder="1" applyAlignment="1">
      <alignment horizontal="left" vertical="center" wrapText="1"/>
    </xf>
    <xf numFmtId="0" fontId="15" fillId="6" borderId="20" xfId="1" applyFont="1" applyFill="1" applyBorder="1" applyAlignment="1">
      <alignment horizontal="center" vertical="center" wrapText="1"/>
    </xf>
    <xf numFmtId="0" fontId="15" fillId="6" borderId="21" xfId="1" applyFont="1" applyFill="1" applyBorder="1" applyAlignment="1">
      <alignment horizontal="center" vertical="center" wrapText="1"/>
    </xf>
    <xf numFmtId="0" fontId="15" fillId="6" borderId="22" xfId="1" applyFont="1" applyFill="1" applyBorder="1" applyAlignment="1">
      <alignment horizontal="center" vertical="center" wrapText="1"/>
    </xf>
    <xf numFmtId="0" fontId="4" fillId="9" borderId="11" xfId="1" applyFont="1" applyFill="1" applyBorder="1" applyAlignment="1">
      <alignment horizontal="left" vertical="center"/>
    </xf>
    <xf numFmtId="0" fontId="4" fillId="10" borderId="11" xfId="1" applyFont="1" applyFill="1" applyBorder="1" applyAlignment="1">
      <alignment horizontal="left" vertical="center"/>
    </xf>
    <xf numFmtId="0" fontId="12" fillId="0" borderId="31" xfId="1" applyFont="1" applyBorder="1" applyAlignment="1">
      <alignment horizontal="center" vertical="center"/>
    </xf>
    <xf numFmtId="0" fontId="12" fillId="0" borderId="33" xfId="1" applyFont="1" applyBorder="1" applyAlignment="1">
      <alignment horizontal="center" vertical="center"/>
    </xf>
    <xf numFmtId="0" fontId="12" fillId="0" borderId="1" xfId="1" applyFont="1" applyBorder="1" applyAlignment="1">
      <alignment horizontal="center" vertical="top"/>
    </xf>
    <xf numFmtId="0" fontId="12" fillId="0" borderId="2" xfId="1" applyFont="1" applyBorder="1" applyAlignment="1">
      <alignment horizontal="center" vertical="top"/>
    </xf>
    <xf numFmtId="0" fontId="12" fillId="0" borderId="31" xfId="1" applyFont="1" applyBorder="1" applyAlignment="1">
      <alignment horizontal="left" vertical="center"/>
    </xf>
    <xf numFmtId="0" fontId="12" fillId="0" borderId="32" xfId="1" applyFont="1" applyBorder="1" applyAlignment="1">
      <alignment horizontal="left" vertical="center"/>
    </xf>
    <xf numFmtId="2" fontId="12" fillId="0" borderId="5" xfId="1" applyNumberFormat="1" applyFont="1" applyBorder="1" applyAlignment="1">
      <alignment horizontal="center" vertical="top"/>
    </xf>
    <xf numFmtId="0" fontId="12" fillId="0" borderId="4" xfId="1" applyFont="1" applyBorder="1" applyAlignment="1">
      <alignment horizontal="left" vertical="top"/>
    </xf>
    <xf numFmtId="0" fontId="12" fillId="0" borderId="5" xfId="1" applyFont="1" applyBorder="1" applyAlignment="1">
      <alignment horizontal="left" vertical="top"/>
    </xf>
    <xf numFmtId="0" fontId="12" fillId="0" borderId="15" xfId="1" applyFont="1" applyBorder="1" applyAlignment="1">
      <alignment horizontal="center" vertical="top"/>
    </xf>
    <xf numFmtId="0" fontId="12" fillId="0" borderId="16" xfId="1" applyFont="1" applyBorder="1" applyAlignment="1">
      <alignment horizontal="center" vertical="top"/>
    </xf>
    <xf numFmtId="0" fontId="12" fillId="0" borderId="4" xfId="1" applyFont="1" applyBorder="1" applyAlignment="1">
      <alignment horizontal="left" vertical="center"/>
    </xf>
    <xf numFmtId="0" fontId="12" fillId="0" borderId="5" xfId="1" applyFont="1" applyBorder="1" applyAlignment="1">
      <alignment horizontal="left" vertical="center"/>
    </xf>
    <xf numFmtId="0" fontId="12" fillId="0" borderId="4" xfId="1" applyFont="1" applyBorder="1" applyAlignment="1">
      <alignment horizontal="center" vertical="top"/>
    </xf>
    <xf numFmtId="0" fontId="12" fillId="0" borderId="5" xfId="1" applyFont="1" applyBorder="1" applyAlignment="1">
      <alignment horizontal="center" vertical="top"/>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140368</xdr:colOff>
      <xdr:row>0</xdr:row>
      <xdr:rowOff>70184</xdr:rowOff>
    </xdr:from>
    <xdr:to>
      <xdr:col>4</xdr:col>
      <xdr:colOff>1005417</xdr:colOff>
      <xdr:row>4</xdr:row>
      <xdr:rowOff>21167</xdr:rowOff>
    </xdr:to>
    <xdr:pic>
      <xdr:nvPicPr>
        <xdr:cNvPr id="2" name="Picture 7">
          <a:extLst>
            <a:ext uri="{FF2B5EF4-FFF2-40B4-BE49-F238E27FC236}">
              <a16:creationId xmlns:a16="http://schemas.microsoft.com/office/drawing/2014/main" id="{9312A30B-D247-4B98-92EC-78F3DAFD7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8" y="70184"/>
          <a:ext cx="58212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140368</xdr:colOff>
      <xdr:row>0</xdr:row>
      <xdr:rowOff>70184</xdr:rowOff>
    </xdr:from>
    <xdr:to>
      <xdr:col>4</xdr:col>
      <xdr:colOff>1492250</xdr:colOff>
      <xdr:row>4</xdr:row>
      <xdr:rowOff>21167</xdr:rowOff>
    </xdr:to>
    <xdr:pic>
      <xdr:nvPicPr>
        <xdr:cNvPr id="2" name="Picture 7">
          <a:extLst>
            <a:ext uri="{FF2B5EF4-FFF2-40B4-BE49-F238E27FC236}">
              <a16:creationId xmlns:a16="http://schemas.microsoft.com/office/drawing/2014/main" id="{77586D36-3677-417F-B0B0-ABB3E9250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8" y="70184"/>
          <a:ext cx="6438232"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814918</xdr:colOff>
      <xdr:row>4</xdr:row>
      <xdr:rowOff>52917</xdr:rowOff>
    </xdr:to>
    <xdr:pic>
      <xdr:nvPicPr>
        <xdr:cNvPr id="2" name="Picture 7">
          <a:extLst>
            <a:ext uri="{FF2B5EF4-FFF2-40B4-BE49-F238E27FC236}">
              <a16:creationId xmlns:a16="http://schemas.microsoft.com/office/drawing/2014/main" id="{7F45D2F7-1179-46E7-9A3A-3257CFE6F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CAMARA%20MUNICIPAL%20JP\ADITIVO%2001-04.xlsx" TargetMode="External"/><Relationship Id="rId1" Type="http://schemas.openxmlformats.org/officeDocument/2006/relationships/externalLinkPath" Target="/CAMARA%20MUNICIPAL%20JP/ADITIVO%2001-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4">
          <cell r="J14">
            <v>60771.42</v>
          </cell>
        </row>
        <row r="17">
          <cell r="I17">
            <v>312.24</v>
          </cell>
        </row>
        <row r="26">
          <cell r="J26">
            <v>386.02</v>
          </cell>
        </row>
        <row r="29">
          <cell r="I29">
            <v>254.59</v>
          </cell>
        </row>
        <row r="32">
          <cell r="J32">
            <v>294.53517099999999</v>
          </cell>
        </row>
        <row r="35">
          <cell r="I35">
            <v>38105.08</v>
          </cell>
        </row>
        <row r="44">
          <cell r="J44">
            <v>47109.31</v>
          </cell>
        </row>
        <row r="47">
          <cell r="I47">
            <v>573.22715839622401</v>
          </cell>
        </row>
        <row r="95">
          <cell r="J95">
            <v>708.68073592525172</v>
          </cell>
        </row>
        <row r="98">
          <cell r="I98">
            <v>978.91286938692781</v>
          </cell>
        </row>
        <row r="166">
          <cell r="J166">
            <v>1210.2299804230588</v>
          </cell>
        </row>
        <row r="169">
          <cell r="I169">
            <v>905.00213229131214</v>
          </cell>
        </row>
        <row r="214">
          <cell r="J214">
            <v>1118.8541361517491</v>
          </cell>
        </row>
        <row r="217">
          <cell r="I217">
            <v>51.51</v>
          </cell>
        </row>
        <row r="230">
          <cell r="J230">
            <v>63.68</v>
          </cell>
        </row>
        <row r="233">
          <cell r="I233">
            <v>100.66</v>
          </cell>
        </row>
        <row r="244">
          <cell r="J244">
            <v>124.44</v>
          </cell>
        </row>
        <row r="247">
          <cell r="I247">
            <v>0.32</v>
          </cell>
        </row>
        <row r="253">
          <cell r="J253">
            <v>0.39</v>
          </cell>
        </row>
        <row r="256">
          <cell r="I256">
            <v>637.78</v>
          </cell>
        </row>
        <row r="276">
          <cell r="J276">
            <v>788.48</v>
          </cell>
        </row>
        <row r="279">
          <cell r="I279">
            <v>16.239999999999998</v>
          </cell>
        </row>
        <row r="286">
          <cell r="J286">
            <v>20.07</v>
          </cell>
        </row>
        <row r="289">
          <cell r="I289">
            <v>45.08</v>
          </cell>
        </row>
        <row r="293">
          <cell r="J293">
            <v>55.73</v>
          </cell>
        </row>
        <row r="296">
          <cell r="I296">
            <v>15.85</v>
          </cell>
        </row>
        <row r="303">
          <cell r="J303">
            <v>19.59</v>
          </cell>
        </row>
        <row r="306">
          <cell r="I306">
            <v>29.43</v>
          </cell>
        </row>
        <row r="313">
          <cell r="J313">
            <v>36.380000000000003</v>
          </cell>
        </row>
        <row r="316">
          <cell r="I316">
            <v>2.16</v>
          </cell>
        </row>
        <row r="320">
          <cell r="J320">
            <v>2.67</v>
          </cell>
        </row>
        <row r="323">
          <cell r="I323">
            <v>7.5</v>
          </cell>
        </row>
        <row r="329">
          <cell r="J329">
            <v>9.27</v>
          </cell>
        </row>
        <row r="332">
          <cell r="I332">
            <v>88.4</v>
          </cell>
        </row>
        <row r="344">
          <cell r="J344">
            <v>109.28</v>
          </cell>
        </row>
        <row r="347">
          <cell r="I347">
            <v>10.48</v>
          </cell>
        </row>
        <row r="352">
          <cell r="J352">
            <v>12.95</v>
          </cell>
        </row>
        <row r="355">
          <cell r="I355">
            <v>13.35</v>
          </cell>
        </row>
        <row r="362">
          <cell r="J362">
            <v>16.5</v>
          </cell>
        </row>
        <row r="365">
          <cell r="I365">
            <v>127.94</v>
          </cell>
        </row>
        <row r="377">
          <cell r="J377">
            <v>158.16999999999999</v>
          </cell>
        </row>
        <row r="380">
          <cell r="I380">
            <v>33.15</v>
          </cell>
        </row>
        <row r="387">
          <cell r="J387">
            <v>40.98</v>
          </cell>
        </row>
        <row r="390">
          <cell r="I390">
            <v>618.26</v>
          </cell>
        </row>
        <row r="397">
          <cell r="J397">
            <v>764.35</v>
          </cell>
        </row>
        <row r="400">
          <cell r="I400">
            <v>78.849999999999994</v>
          </cell>
        </row>
        <row r="404">
          <cell r="J404">
            <v>97.48</v>
          </cell>
        </row>
        <row r="407">
          <cell r="I407">
            <v>119.28</v>
          </cell>
        </row>
        <row r="421">
          <cell r="J421">
            <v>147.46</v>
          </cell>
        </row>
        <row r="424">
          <cell r="I424">
            <v>68.319999999999993</v>
          </cell>
        </row>
        <row r="427">
          <cell r="J427">
            <v>84.46</v>
          </cell>
        </row>
        <row r="430">
          <cell r="I430">
            <v>2.73</v>
          </cell>
        </row>
        <row r="435">
          <cell r="J435">
            <v>3.37</v>
          </cell>
        </row>
        <row r="438">
          <cell r="I438">
            <v>11.82</v>
          </cell>
        </row>
        <row r="445">
          <cell r="J445">
            <v>14.61</v>
          </cell>
        </row>
        <row r="448">
          <cell r="I448">
            <v>11.26</v>
          </cell>
        </row>
        <row r="455">
          <cell r="J455">
            <v>13.92</v>
          </cell>
        </row>
        <row r="458">
          <cell r="I458">
            <v>10.66</v>
          </cell>
        </row>
        <row r="465">
          <cell r="J465">
            <v>13.17</v>
          </cell>
        </row>
        <row r="468">
          <cell r="I468">
            <v>15.85</v>
          </cell>
        </row>
        <row r="475">
          <cell r="J475">
            <v>19.59</v>
          </cell>
        </row>
        <row r="478">
          <cell r="I478">
            <v>426.8</v>
          </cell>
        </row>
        <row r="484">
          <cell r="J484">
            <v>527.65</v>
          </cell>
        </row>
        <row r="487">
          <cell r="I487">
            <v>11.82</v>
          </cell>
        </row>
        <row r="494">
          <cell r="J494">
            <v>14.61</v>
          </cell>
        </row>
        <row r="497">
          <cell r="I497">
            <v>11.53</v>
          </cell>
        </row>
        <row r="504">
          <cell r="J504">
            <v>14.25</v>
          </cell>
        </row>
        <row r="507">
          <cell r="I507">
            <v>14.84</v>
          </cell>
        </row>
        <row r="514">
          <cell r="J514">
            <v>18.34</v>
          </cell>
        </row>
        <row r="517">
          <cell r="I517">
            <v>16.86</v>
          </cell>
        </row>
        <row r="524">
          <cell r="J524">
            <v>20.84</v>
          </cell>
        </row>
        <row r="527">
          <cell r="I527">
            <v>15.98</v>
          </cell>
        </row>
        <row r="534">
          <cell r="J534">
            <v>19.75</v>
          </cell>
        </row>
        <row r="537">
          <cell r="I537">
            <v>28.331400477099997</v>
          </cell>
        </row>
        <row r="544">
          <cell r="J544">
            <v>35.026110409838729</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1">
          <cell r="J581">
            <v>60.54</v>
          </cell>
        </row>
        <row r="584">
          <cell r="I584">
            <v>133.0293231</v>
          </cell>
        </row>
        <row r="598">
          <cell r="J598">
            <v>164.46415214852999</v>
          </cell>
        </row>
        <row r="601">
          <cell r="I601">
            <v>454.69917899999996</v>
          </cell>
        </row>
        <row r="610">
          <cell r="J610">
            <v>562.14459499769998</v>
          </cell>
        </row>
        <row r="613">
          <cell r="I613">
            <v>121.35</v>
          </cell>
        </row>
        <row r="621">
          <cell r="J621">
            <v>150.02000000000001</v>
          </cell>
        </row>
        <row r="624">
          <cell r="I624">
            <v>403.36814500000003</v>
          </cell>
        </row>
        <row r="635">
          <cell r="J635">
            <v>498.68403766350002</v>
          </cell>
        </row>
        <row r="638">
          <cell r="I638">
            <v>91.113440000000011</v>
          </cell>
        </row>
        <row r="646">
          <cell r="J646">
            <v>112.64354587200002</v>
          </cell>
        </row>
        <row r="649">
          <cell r="I649">
            <v>21.96</v>
          </cell>
        </row>
        <row r="657">
          <cell r="J657">
            <v>27.14</v>
          </cell>
        </row>
        <row r="660">
          <cell r="I660">
            <v>63.472000000000008</v>
          </cell>
        </row>
        <row r="667">
          <cell r="J667">
            <v>78.470433600000007</v>
          </cell>
        </row>
        <row r="670">
          <cell r="I670">
            <v>21.754468079999995</v>
          </cell>
        </row>
        <row r="674">
          <cell r="J674">
            <v>26.895048887303993</v>
          </cell>
        </row>
        <row r="677">
          <cell r="I677">
            <v>41.924965599999993</v>
          </cell>
        </row>
        <row r="681">
          <cell r="J681">
            <v>51.831834971279989</v>
          </cell>
        </row>
        <row r="684">
          <cell r="I684">
            <v>33.394647919999997</v>
          </cell>
        </row>
        <row r="688">
          <cell r="J688">
            <v>41.285803223495996</v>
          </cell>
        </row>
        <row r="691">
          <cell r="I691">
            <v>55.781244319999999</v>
          </cell>
        </row>
        <row r="698">
          <cell r="J698">
            <v>68.962352352815998</v>
          </cell>
        </row>
        <row r="701">
          <cell r="I701">
            <v>50.583785119999995</v>
          </cell>
        </row>
        <row r="705">
          <cell r="J705">
            <v>62.536733543855995</v>
          </cell>
        </row>
        <row r="708">
          <cell r="I708">
            <v>76.955122159999988</v>
          </cell>
        </row>
        <row r="715">
          <cell r="J715">
            <v>95.139617526407989</v>
          </cell>
        </row>
        <row r="718">
          <cell r="I718">
            <v>88.776238399999983</v>
          </cell>
        </row>
        <row r="725">
          <cell r="J725">
            <v>109.75406353391998</v>
          </cell>
        </row>
        <row r="728">
          <cell r="I728">
            <v>124.54</v>
          </cell>
        </row>
        <row r="731">
          <cell r="J731">
            <v>144.08000000000001</v>
          </cell>
        </row>
        <row r="734">
          <cell r="I734">
            <v>2.66</v>
          </cell>
        </row>
        <row r="737">
          <cell r="J737">
            <v>3.08</v>
          </cell>
        </row>
        <row r="740">
          <cell r="I740">
            <v>26.76</v>
          </cell>
        </row>
        <row r="743">
          <cell r="J743">
            <v>30.96</v>
          </cell>
        </row>
        <row r="746">
          <cell r="I746">
            <v>30.1403088</v>
          </cell>
        </row>
        <row r="754">
          <cell r="J754">
            <v>37.262463769440004</v>
          </cell>
        </row>
        <row r="757">
          <cell r="I757">
            <v>8.91</v>
          </cell>
        </row>
        <row r="762">
          <cell r="J762">
            <v>11.01</v>
          </cell>
        </row>
        <row r="765">
          <cell r="I765">
            <v>31.79</v>
          </cell>
        </row>
        <row r="770">
          <cell r="J770">
            <v>39.299999999999997</v>
          </cell>
        </row>
        <row r="773">
          <cell r="I773">
            <v>90.87</v>
          </cell>
        </row>
        <row r="780">
          <cell r="J780">
            <v>112.34</v>
          </cell>
        </row>
        <row r="783">
          <cell r="I783">
            <v>50.274144</v>
          </cell>
        </row>
        <row r="789">
          <cell r="J789">
            <v>62.153924227200001</v>
          </cell>
        </row>
        <row r="792">
          <cell r="I792">
            <v>49.65</v>
          </cell>
        </row>
        <row r="798">
          <cell r="J798">
            <v>61.38</v>
          </cell>
        </row>
        <row r="801">
          <cell r="I801">
            <v>6.57</v>
          </cell>
        </row>
        <row r="806">
          <cell r="J806">
            <v>8.1199999999999992</v>
          </cell>
        </row>
        <row r="810">
          <cell r="I810">
            <v>27.423000000000002</v>
          </cell>
        </row>
        <row r="813">
          <cell r="J813">
            <v>31.73</v>
          </cell>
        </row>
        <row r="816">
          <cell r="I816">
            <v>3.1255176000000002</v>
          </cell>
        </row>
        <row r="821">
          <cell r="J821">
            <v>3.8640774088800001</v>
          </cell>
        </row>
        <row r="824">
          <cell r="I824">
            <v>13.412023999999999</v>
          </cell>
        </row>
        <row r="830">
          <cell r="J830">
            <v>16.581285271199999</v>
          </cell>
        </row>
        <row r="833">
          <cell r="I833">
            <v>8.0119164000000005</v>
          </cell>
        </row>
        <row r="838">
          <cell r="J838">
            <v>9.9051322453200008</v>
          </cell>
        </row>
        <row r="841">
          <cell r="I841">
            <v>3.5169600000000001</v>
          </cell>
        </row>
        <row r="846">
          <cell r="J846">
            <v>4.3480176479999999</v>
          </cell>
        </row>
        <row r="849">
          <cell r="I849">
            <v>14.727829631999999</v>
          </cell>
        </row>
        <row r="855">
          <cell r="J855">
            <v>18.208015774041598</v>
          </cell>
        </row>
        <row r="858">
          <cell r="I858">
            <v>15.233774400000001</v>
          </cell>
        </row>
        <row r="863">
          <cell r="J863">
            <v>18.833515290720001</v>
          </cell>
        </row>
        <row r="866">
          <cell r="I866">
            <v>5.33</v>
          </cell>
        </row>
        <row r="873">
          <cell r="J873">
            <v>6.58</v>
          </cell>
        </row>
        <row r="876">
          <cell r="I876">
            <v>93.527987999999979</v>
          </cell>
        </row>
        <row r="883">
          <cell r="J883">
            <v>115.62865156439997</v>
          </cell>
        </row>
        <row r="886">
          <cell r="I886">
            <v>36.129199999999997</v>
          </cell>
        </row>
        <row r="891">
          <cell r="J891">
            <v>44.666529959999998</v>
          </cell>
        </row>
        <row r="894">
          <cell r="I894">
            <v>46.839680000000001</v>
          </cell>
        </row>
        <row r="900">
          <cell r="J900">
            <v>57.907896384000004</v>
          </cell>
        </row>
        <row r="903">
          <cell r="I903">
            <v>7.3111487999999998</v>
          </cell>
        </row>
        <row r="909">
          <cell r="J909">
            <v>9.0387732614399994</v>
          </cell>
        </row>
        <row r="912">
          <cell r="I912">
            <v>276.06</v>
          </cell>
        </row>
        <row r="917">
          <cell r="J917">
            <v>341.29</v>
          </cell>
        </row>
        <row r="920">
          <cell r="I920">
            <v>40.44</v>
          </cell>
        </row>
        <row r="927">
          <cell r="J927">
            <v>49.99</v>
          </cell>
        </row>
        <row r="930">
          <cell r="I930">
            <v>154.07678000000001</v>
          </cell>
        </row>
        <row r="936">
          <cell r="J936">
            <v>190.48512311400003</v>
          </cell>
        </row>
        <row r="939">
          <cell r="I939">
            <v>116.37</v>
          </cell>
        </row>
        <row r="946">
          <cell r="J946">
            <v>143.86000000000001</v>
          </cell>
        </row>
        <row r="949">
          <cell r="I949">
            <v>303.2</v>
          </cell>
        </row>
        <row r="956">
          <cell r="J956">
            <v>374.84</v>
          </cell>
        </row>
        <row r="959">
          <cell r="I959">
            <v>48.442624999999992</v>
          </cell>
        </row>
        <row r="964">
          <cell r="J964">
            <v>59.889617287499988</v>
          </cell>
        </row>
        <row r="967">
          <cell r="I967">
            <v>671.7</v>
          </cell>
        </row>
        <row r="977">
          <cell r="J977">
            <v>830.42</v>
          </cell>
        </row>
        <row r="980">
          <cell r="I980">
            <v>32.81</v>
          </cell>
        </row>
        <row r="987">
          <cell r="J987">
            <v>40.56</v>
          </cell>
        </row>
        <row r="990">
          <cell r="I990">
            <v>294.43</v>
          </cell>
        </row>
        <row r="997">
          <cell r="J997">
            <v>364</v>
          </cell>
        </row>
        <row r="1000">
          <cell r="I1000">
            <v>457.15360000000004</v>
          </cell>
        </row>
        <row r="1006">
          <cell r="J1006">
            <v>565.17899568000007</v>
          </cell>
        </row>
        <row r="1009">
          <cell r="I1009">
            <v>569.94000000000005</v>
          </cell>
        </row>
        <row r="1016">
          <cell r="J1016">
            <v>704.61</v>
          </cell>
        </row>
        <row r="1019">
          <cell r="I1019">
            <v>37.327599999999997</v>
          </cell>
        </row>
        <row r="1024">
          <cell r="J1024">
            <v>46.148111879999995</v>
          </cell>
        </row>
        <row r="1027">
          <cell r="I1027">
            <v>135.51420000000002</v>
          </cell>
        </row>
        <row r="1034">
          <cell r="J1034">
            <v>167.53620546000002</v>
          </cell>
        </row>
        <row r="1037">
          <cell r="I1037">
            <v>131.48499999999999</v>
          </cell>
        </row>
        <row r="1043">
          <cell r="J1043">
            <v>162.55490549999999</v>
          </cell>
        </row>
        <row r="1046">
          <cell r="I1046">
            <v>15.98</v>
          </cell>
        </row>
        <row r="1053">
          <cell r="J1053">
            <v>19.75</v>
          </cell>
        </row>
        <row r="1056">
          <cell r="I1056">
            <v>2.74</v>
          </cell>
        </row>
        <row r="1061">
          <cell r="J1061">
            <v>3.38</v>
          </cell>
        </row>
        <row r="1064">
          <cell r="I1064">
            <v>120.39175800000001</v>
          </cell>
        </row>
        <row r="1072">
          <cell r="J1072">
            <v>148.84033041540002</v>
          </cell>
        </row>
        <row r="1075">
          <cell r="I1075">
            <v>2153.0117999999998</v>
          </cell>
        </row>
        <row r="1084">
          <cell r="J1084">
            <v>2661.7684883399997</v>
          </cell>
        </row>
        <row r="1087">
          <cell r="I1087">
            <v>2914.6871999999994</v>
          </cell>
        </row>
        <row r="1094">
          <cell r="J1094">
            <v>3603.4277853599992</v>
          </cell>
        </row>
        <row r="1097">
          <cell r="I1097">
            <v>1452.9035999999996</v>
          </cell>
        </row>
        <row r="1104">
          <cell r="J1104">
            <v>1796.2247206799996</v>
          </cell>
        </row>
        <row r="1107">
          <cell r="I1107">
            <v>2769.5351999999998</v>
          </cell>
        </row>
        <row r="1114">
          <cell r="J1114">
            <v>3423.9763677599999</v>
          </cell>
        </row>
        <row r="1117">
          <cell r="I1117">
            <v>1074.2539999999999</v>
          </cell>
        </row>
        <row r="1124">
          <cell r="J1124">
            <v>1328.1002202</v>
          </cell>
        </row>
        <row r="1127">
          <cell r="I1127">
            <v>674.47440000000006</v>
          </cell>
        </row>
        <row r="1132">
          <cell r="J1132">
            <v>833.85270072000003</v>
          </cell>
        </row>
        <row r="1135">
          <cell r="I1135">
            <v>686.39159999999993</v>
          </cell>
        </row>
        <row r="1140">
          <cell r="J1140">
            <v>848.5859350799999</v>
          </cell>
        </row>
        <row r="1143">
          <cell r="I1143">
            <v>898.26440000000002</v>
          </cell>
        </row>
        <row r="1149">
          <cell r="J1149">
            <v>1110.5242777200001</v>
          </cell>
        </row>
        <row r="1152">
          <cell r="I1152">
            <v>1090.63909352</v>
          </cell>
        </row>
        <row r="1159">
          <cell r="J1159">
            <v>1348.3571113187759</v>
          </cell>
        </row>
        <row r="1162">
          <cell r="I1162">
            <v>1228.1524999999999</v>
          </cell>
        </row>
        <row r="1173">
          <cell r="J1173">
            <v>1518.3649357499999</v>
          </cell>
        </row>
        <row r="1176">
          <cell r="I1176">
            <v>433.3064</v>
          </cell>
        </row>
        <row r="1180">
          <cell r="J1180">
            <v>535.69670231999999</v>
          </cell>
        </row>
        <row r="1183">
          <cell r="I1183">
            <v>804.05</v>
          </cell>
        </row>
        <row r="1187">
          <cell r="J1187">
            <v>994.04</v>
          </cell>
        </row>
        <row r="1190">
          <cell r="I1190">
            <v>41.57</v>
          </cell>
        </row>
        <row r="1195">
          <cell r="J1195">
            <v>51.39</v>
          </cell>
        </row>
        <row r="1198">
          <cell r="I1198">
            <v>299.33749999999998</v>
          </cell>
        </row>
        <row r="1204">
          <cell r="J1204">
            <v>370.07095125000001</v>
          </cell>
        </row>
        <row r="1207">
          <cell r="I1207">
            <v>106.65</v>
          </cell>
        </row>
        <row r="1213">
          <cell r="J1213">
            <v>131.85</v>
          </cell>
        </row>
        <row r="1216">
          <cell r="I1216">
            <v>684.08</v>
          </cell>
        </row>
        <row r="1225">
          <cell r="J1225">
            <v>845.72</v>
          </cell>
        </row>
        <row r="1228">
          <cell r="I1228">
            <v>930.93</v>
          </cell>
        </row>
        <row r="1234">
          <cell r="J1234">
            <v>1150.9000000000001</v>
          </cell>
        </row>
        <row r="1237">
          <cell r="I1237">
            <v>530.13787420000006</v>
          </cell>
        </row>
        <row r="1243">
          <cell r="J1243">
            <v>655.40945387346005</v>
          </cell>
        </row>
        <row r="1246">
          <cell r="I1246">
            <v>2401.1328000000003</v>
          </cell>
        </row>
        <row r="1256">
          <cell r="J1256">
            <v>2968.5204806400006</v>
          </cell>
        </row>
        <row r="1259">
          <cell r="I1259">
            <v>132.44999999999999</v>
          </cell>
        </row>
        <row r="1265">
          <cell r="J1265">
            <v>163.74</v>
          </cell>
        </row>
        <row r="1268">
          <cell r="I1268">
            <v>108.54</v>
          </cell>
        </row>
        <row r="1274">
          <cell r="J1274">
            <v>134.18</v>
          </cell>
        </row>
        <row r="1277">
          <cell r="I1277">
            <v>182.32</v>
          </cell>
        </row>
        <row r="1283">
          <cell r="J1283">
            <v>225.4</v>
          </cell>
        </row>
        <row r="1286">
          <cell r="I1286">
            <v>84.86</v>
          </cell>
        </row>
        <row r="1292">
          <cell r="J1292">
            <v>104.91</v>
          </cell>
        </row>
        <row r="1295">
          <cell r="I1295">
            <v>127.93</v>
          </cell>
        </row>
        <row r="1301">
          <cell r="J1301">
            <v>158.15</v>
          </cell>
        </row>
        <row r="1304">
          <cell r="I1304">
            <v>7.72</v>
          </cell>
        </row>
        <row r="1312">
          <cell r="J1312">
            <v>9.5399999999999991</v>
          </cell>
        </row>
        <row r="1315">
          <cell r="I1315">
            <v>6.77</v>
          </cell>
        </row>
        <row r="1323">
          <cell r="J1323">
            <v>8.36</v>
          </cell>
        </row>
        <row r="1326">
          <cell r="I1326">
            <v>39.07</v>
          </cell>
        </row>
        <row r="1332">
          <cell r="J1332">
            <v>48.3</v>
          </cell>
        </row>
        <row r="1335">
          <cell r="I1335">
            <v>40.380000000000003</v>
          </cell>
        </row>
        <row r="1348">
          <cell r="J1348">
            <v>49.92</v>
          </cell>
        </row>
        <row r="1351">
          <cell r="I1351">
            <v>33.479999999999997</v>
          </cell>
        </row>
        <row r="1366">
          <cell r="J1366">
            <v>41.39</v>
          </cell>
        </row>
        <row r="1369">
          <cell r="I1369">
            <v>28.46</v>
          </cell>
        </row>
        <row r="1395">
          <cell r="J1395">
            <v>35.18</v>
          </cell>
        </row>
        <row r="1398">
          <cell r="I1398">
            <v>37.83</v>
          </cell>
        </row>
        <row r="1425">
          <cell r="J1425">
            <v>46.76</v>
          </cell>
        </row>
        <row r="1428">
          <cell r="I1428">
            <v>84.97</v>
          </cell>
        </row>
        <row r="1442">
          <cell r="J1442">
            <v>105.04</v>
          </cell>
        </row>
        <row r="1445">
          <cell r="I1445">
            <v>53.02</v>
          </cell>
        </row>
        <row r="1458">
          <cell r="J1458">
            <v>65.540000000000006</v>
          </cell>
        </row>
        <row r="1461">
          <cell r="I1461">
            <v>54.41</v>
          </cell>
        </row>
        <row r="1480">
          <cell r="J1480">
            <v>67.260000000000005</v>
          </cell>
        </row>
        <row r="1483">
          <cell r="I1483">
            <v>47.82</v>
          </cell>
        </row>
        <row r="1500">
          <cell r="J1500">
            <v>59.11</v>
          </cell>
        </row>
        <row r="1503">
          <cell r="I1503">
            <v>823.04</v>
          </cell>
        </row>
        <row r="1520">
          <cell r="J1520">
            <v>1017.52</v>
          </cell>
        </row>
        <row r="1523">
          <cell r="I1523">
            <v>469.57</v>
          </cell>
        </row>
        <row r="1540">
          <cell r="J1540">
            <v>580.52</v>
          </cell>
        </row>
        <row r="1543">
          <cell r="I1543">
            <v>686.17</v>
          </cell>
        </row>
        <row r="1560">
          <cell r="J1560">
            <v>848.31</v>
          </cell>
        </row>
        <row r="1563">
          <cell r="I1563">
            <v>40.21</v>
          </cell>
        </row>
        <row r="1571">
          <cell r="J1571">
            <v>49.71</v>
          </cell>
        </row>
        <row r="1574">
          <cell r="I1574">
            <v>85.92</v>
          </cell>
        </row>
        <row r="1584">
          <cell r="J1584">
            <v>106.22</v>
          </cell>
        </row>
        <row r="1587">
          <cell r="I1587">
            <v>2116.0211249999998</v>
          </cell>
        </row>
        <row r="1611">
          <cell r="J1611">
            <v>2616.0369168374996</v>
          </cell>
        </row>
        <row r="1614">
          <cell r="I1614">
            <v>10.09</v>
          </cell>
        </row>
        <row r="1620">
          <cell r="J1620">
            <v>12.47</v>
          </cell>
        </row>
        <row r="1623">
          <cell r="I1623">
            <v>88.79</v>
          </cell>
        </row>
        <row r="1629">
          <cell r="J1629">
            <v>109.77</v>
          </cell>
        </row>
        <row r="1632">
          <cell r="I1632">
            <v>129.68</v>
          </cell>
        </row>
        <row r="1638">
          <cell r="J1638">
            <v>160.32</v>
          </cell>
        </row>
        <row r="1641">
          <cell r="I1641">
            <v>6318.4359999999988</v>
          </cell>
        </row>
        <row r="1646">
          <cell r="J1646">
            <v>7811.4824267999984</v>
          </cell>
        </row>
        <row r="1649">
          <cell r="I1649">
            <v>132.38999999999999</v>
          </cell>
        </row>
        <row r="1659">
          <cell r="J1659">
            <v>163.66999999999999</v>
          </cell>
        </row>
        <row r="1662">
          <cell r="I1662">
            <v>121.54</v>
          </cell>
        </row>
        <row r="1670">
          <cell r="J1670">
            <v>150.25</v>
          </cell>
        </row>
        <row r="1672">
          <cell r="I1672">
            <v>28.46</v>
          </cell>
        </row>
        <row r="1698">
          <cell r="J1698">
            <v>35.18</v>
          </cell>
        </row>
        <row r="1701">
          <cell r="I1701">
            <v>40.380000000000003</v>
          </cell>
        </row>
        <row r="1714">
          <cell r="J1714">
            <v>49.92</v>
          </cell>
        </row>
        <row r="1717">
          <cell r="I1717">
            <v>33.479999999999997</v>
          </cell>
        </row>
        <row r="1732">
          <cell r="J1732">
            <v>41.39</v>
          </cell>
        </row>
        <row r="1735">
          <cell r="I1735">
            <v>6318.4359999999988</v>
          </cell>
        </row>
        <row r="1740">
          <cell r="J1740">
            <v>7811.4824267999984</v>
          </cell>
        </row>
        <row r="1743">
          <cell r="I1743">
            <v>1271.1199999999999</v>
          </cell>
        </row>
        <row r="1760">
          <cell r="J1760">
            <v>1571.48</v>
          </cell>
        </row>
        <row r="1763">
          <cell r="I1763">
            <v>489.35</v>
          </cell>
        </row>
        <row r="1771">
          <cell r="J1771">
            <v>604.98</v>
          </cell>
        </row>
        <row r="1774">
          <cell r="I1774">
            <v>28.43</v>
          </cell>
        </row>
        <row r="1782">
          <cell r="J1782">
            <v>35.14</v>
          </cell>
        </row>
        <row r="1785">
          <cell r="I1785">
            <v>285.37</v>
          </cell>
        </row>
        <row r="1803">
          <cell r="J1803">
            <v>352.8</v>
          </cell>
        </row>
        <row r="1806">
          <cell r="I1806">
            <v>87.55</v>
          </cell>
        </row>
        <row r="1814">
          <cell r="J1814">
            <v>108.23</v>
          </cell>
        </row>
        <row r="1817">
          <cell r="I1817">
            <v>342.53</v>
          </cell>
        </row>
        <row r="1823">
          <cell r="J1823">
            <v>423.46</v>
          </cell>
        </row>
        <row r="1826">
          <cell r="I1826">
            <v>2288.2885255000006</v>
          </cell>
        </row>
        <row r="1850">
          <cell r="J1850">
            <v>2829.0111040756506</v>
          </cell>
        </row>
        <row r="1853">
          <cell r="I1853">
            <v>1871.68</v>
          </cell>
        </row>
        <row r="1875">
          <cell r="J1875">
            <v>2313.9499999999998</v>
          </cell>
        </row>
        <row r="1878">
          <cell r="I1878">
            <v>492.99</v>
          </cell>
        </row>
        <row r="1895">
          <cell r="J1895">
            <v>609.48</v>
          </cell>
        </row>
        <row r="1898">
          <cell r="I1898">
            <v>686.17</v>
          </cell>
        </row>
        <row r="1915">
          <cell r="J1915">
            <v>848.31</v>
          </cell>
        </row>
        <row r="1918">
          <cell r="I1918">
            <v>15.85</v>
          </cell>
        </row>
        <row r="1926">
          <cell r="J1926">
            <v>19.59</v>
          </cell>
        </row>
        <row r="1929">
          <cell r="I1929">
            <v>162.43</v>
          </cell>
        </row>
        <row r="1943">
          <cell r="J1943">
            <v>200.81</v>
          </cell>
        </row>
        <row r="1946">
          <cell r="I1946">
            <v>449.43</v>
          </cell>
        </row>
        <row r="1962">
          <cell r="J1962">
            <v>555.63</v>
          </cell>
        </row>
        <row r="1965">
          <cell r="I1965">
            <v>490.3</v>
          </cell>
        </row>
        <row r="1982">
          <cell r="J1982">
            <v>606.15</v>
          </cell>
        </row>
        <row r="1985">
          <cell r="I1985">
            <v>1180.7537999999997</v>
          </cell>
        </row>
        <row r="1995">
          <cell r="J1995">
            <v>1459.7659229399997</v>
          </cell>
        </row>
        <row r="1998">
          <cell r="I1998">
            <v>73.94</v>
          </cell>
        </row>
        <row r="2006">
          <cell r="J2006">
            <v>91.41</v>
          </cell>
        </row>
        <row r="2009">
          <cell r="I2009">
            <v>2668.084625</v>
          </cell>
        </row>
        <row r="2035">
          <cell r="I2035">
            <v>1871.68</v>
          </cell>
        </row>
        <row r="2057">
          <cell r="J2057">
            <v>2313.9499999999998</v>
          </cell>
        </row>
        <row r="2059">
          <cell r="J2059">
            <v>3329.62</v>
          </cell>
        </row>
        <row r="2062">
          <cell r="I2062">
            <v>84.37</v>
          </cell>
        </row>
        <row r="2067">
          <cell r="J2067">
            <v>104.3</v>
          </cell>
        </row>
        <row r="2070">
          <cell r="I2070">
            <v>127.45674232729601</v>
          </cell>
        </row>
        <row r="2082">
          <cell r="J2082">
            <v>157.57477053923606</v>
          </cell>
        </row>
        <row r="2085">
          <cell r="I2085">
            <v>141.61326981252799</v>
          </cell>
        </row>
        <row r="2095">
          <cell r="J2095">
            <v>175.07648546922834</v>
          </cell>
        </row>
        <row r="2098">
          <cell r="I2098">
            <v>108.80750041424001</v>
          </cell>
        </row>
        <row r="2108">
          <cell r="J2108">
            <v>134.51871276212492</v>
          </cell>
        </row>
        <row r="2111">
          <cell r="I2111">
            <v>277.88519616119999</v>
          </cell>
        </row>
        <row r="2123">
          <cell r="J2123">
            <v>343.54946801409153</v>
          </cell>
        </row>
        <row r="2126">
          <cell r="I2126">
            <v>256.09326414399999</v>
          </cell>
        </row>
        <row r="2136">
          <cell r="J2136">
            <v>316.60810246122719</v>
          </cell>
        </row>
        <row r="2139">
          <cell r="I2139">
            <v>125.08</v>
          </cell>
        </row>
        <row r="2145">
          <cell r="J2145">
            <v>154.63</v>
          </cell>
        </row>
        <row r="2148">
          <cell r="I2148">
            <v>289.56800000000004</v>
          </cell>
        </row>
        <row r="2154">
          <cell r="J2154">
            <v>357.99291840000006</v>
          </cell>
        </row>
        <row r="2157">
          <cell r="I2157">
            <v>490.65</v>
          </cell>
        </row>
        <row r="2163">
          <cell r="J2163">
            <v>606.59</v>
          </cell>
        </row>
        <row r="2166">
          <cell r="I2166">
            <v>514.78</v>
          </cell>
        </row>
        <row r="2172">
          <cell r="J2172">
            <v>636.41999999999996</v>
          </cell>
        </row>
        <row r="2175">
          <cell r="I2175">
            <v>481.60399999999998</v>
          </cell>
        </row>
        <row r="2181">
          <cell r="J2181">
            <v>595.40702520000002</v>
          </cell>
        </row>
        <row r="2184">
          <cell r="I2184">
            <v>62.6</v>
          </cell>
        </row>
        <row r="2190">
          <cell r="J2190">
            <v>77.39</v>
          </cell>
        </row>
        <row r="2193">
          <cell r="I2193">
            <v>92.96</v>
          </cell>
        </row>
        <row r="2199">
          <cell r="J2199">
            <v>114.92</v>
          </cell>
        </row>
        <row r="2202">
          <cell r="I2202">
            <v>893.41</v>
          </cell>
        </row>
        <row r="2205">
          <cell r="J2205">
            <v>1033.5899999999999</v>
          </cell>
        </row>
        <row r="2208">
          <cell r="I2208">
            <v>763.36</v>
          </cell>
        </row>
        <row r="2211">
          <cell r="J2211">
            <v>883.13</v>
          </cell>
        </row>
        <row r="2214">
          <cell r="I2214">
            <v>581.22</v>
          </cell>
        </row>
        <row r="2217">
          <cell r="J2217">
            <v>672.41</v>
          </cell>
        </row>
        <row r="2220">
          <cell r="I2220">
            <v>19.36</v>
          </cell>
        </row>
        <row r="2223">
          <cell r="J2223">
            <v>22.4</v>
          </cell>
        </row>
        <row r="2226">
          <cell r="I2226">
            <v>283.33</v>
          </cell>
        </row>
        <row r="2229">
          <cell r="J2229">
            <v>327.78</v>
          </cell>
        </row>
        <row r="2233">
          <cell r="I2233">
            <v>29.39</v>
          </cell>
        </row>
        <row r="2238">
          <cell r="J2238">
            <v>36.33</v>
          </cell>
        </row>
        <row r="2241">
          <cell r="I2241">
            <v>5.27</v>
          </cell>
        </row>
        <row r="2246">
          <cell r="J2246">
            <v>6.51</v>
          </cell>
        </row>
        <row r="2249">
          <cell r="I2249">
            <v>12.22</v>
          </cell>
        </row>
        <row r="2254">
          <cell r="J2254">
            <v>15.1</v>
          </cell>
        </row>
        <row r="2257">
          <cell r="I2257">
            <v>15.85</v>
          </cell>
        </row>
        <row r="2262">
          <cell r="J2262">
            <v>19.59</v>
          </cell>
        </row>
        <row r="2265">
          <cell r="I2265">
            <v>394.86</v>
          </cell>
        </row>
        <row r="2271">
          <cell r="J2271">
            <v>488.16</v>
          </cell>
        </row>
        <row r="2275">
          <cell r="I2275">
            <v>345.39</v>
          </cell>
        </row>
        <row r="2278">
          <cell r="J2278">
            <v>399.58</v>
          </cell>
        </row>
        <row r="2282">
          <cell r="I2282">
            <v>71.59</v>
          </cell>
        </row>
        <row r="2288">
          <cell r="J2288">
            <v>88.5</v>
          </cell>
        </row>
        <row r="2291">
          <cell r="I2291">
            <v>71.59</v>
          </cell>
        </row>
        <row r="2297">
          <cell r="J2297">
            <v>88.5</v>
          </cell>
        </row>
        <row r="2300">
          <cell r="I2300">
            <v>1115.04</v>
          </cell>
        </row>
        <row r="2303">
          <cell r="J2303">
            <v>1289.99</v>
          </cell>
        </row>
        <row r="2307">
          <cell r="I2307">
            <v>75.349999999999994</v>
          </cell>
        </row>
        <row r="2313">
          <cell r="J2313">
            <v>93.15</v>
          </cell>
        </row>
        <row r="2316">
          <cell r="I2316">
            <v>81.02</v>
          </cell>
        </row>
        <row r="2322">
          <cell r="J2322">
            <v>100.16</v>
          </cell>
        </row>
        <row r="2325">
          <cell r="I2325">
            <v>88.46</v>
          </cell>
        </row>
        <row r="2331">
          <cell r="J2331">
            <v>109.36</v>
          </cell>
        </row>
        <row r="2334">
          <cell r="I2334">
            <v>66.66</v>
          </cell>
        </row>
        <row r="2337">
          <cell r="J2337">
            <v>77.12</v>
          </cell>
        </row>
        <row r="2340">
          <cell r="I2340">
            <v>97.34</v>
          </cell>
        </row>
        <row r="2343">
          <cell r="J2343">
            <v>112.61</v>
          </cell>
        </row>
        <row r="2346">
          <cell r="I2346">
            <v>3140.8240000000005</v>
          </cell>
        </row>
        <row r="2349">
          <cell r="J2349">
            <v>3633.62</v>
          </cell>
        </row>
        <row r="2353">
          <cell r="I2353">
            <v>53.53</v>
          </cell>
        </row>
        <row r="2359">
          <cell r="J2359">
            <v>66.17</v>
          </cell>
        </row>
        <row r="2362">
          <cell r="I2362">
            <v>54.52</v>
          </cell>
        </row>
        <row r="2368">
          <cell r="J2368">
            <v>67.400000000000006</v>
          </cell>
        </row>
        <row r="2371">
          <cell r="I2371">
            <v>56.63</v>
          </cell>
        </row>
        <row r="2377">
          <cell r="J2377">
            <v>70.010000000000005</v>
          </cell>
        </row>
        <row r="2380">
          <cell r="I2380">
            <v>56.63</v>
          </cell>
        </row>
        <row r="2386">
          <cell r="J2386">
            <v>70.010000000000005</v>
          </cell>
        </row>
        <row r="2389">
          <cell r="I2389">
            <v>59.14</v>
          </cell>
        </row>
        <row r="2395">
          <cell r="J2395">
            <v>73.11</v>
          </cell>
        </row>
        <row r="2398">
          <cell r="I2398">
            <v>62.18</v>
          </cell>
        </row>
        <row r="2404">
          <cell r="J2404">
            <v>76.87</v>
          </cell>
        </row>
        <row r="2407">
          <cell r="I2407">
            <v>67.150000000000006</v>
          </cell>
        </row>
        <row r="2413">
          <cell r="J2413">
            <v>83.01</v>
          </cell>
        </row>
        <row r="2416">
          <cell r="I2416">
            <v>10.92</v>
          </cell>
        </row>
        <row r="2422">
          <cell r="J2422">
            <v>13.5</v>
          </cell>
        </row>
        <row r="2425">
          <cell r="I2425">
            <v>11.4</v>
          </cell>
        </row>
        <row r="2431">
          <cell r="J2431">
            <v>14.09</v>
          </cell>
        </row>
        <row r="2434">
          <cell r="I2434">
            <v>12.46</v>
          </cell>
        </row>
        <row r="2440">
          <cell r="J2440">
            <v>15.4</v>
          </cell>
        </row>
        <row r="2443">
          <cell r="I2443">
            <v>12.46</v>
          </cell>
        </row>
        <row r="2449">
          <cell r="J2449">
            <v>15.4</v>
          </cell>
        </row>
        <row r="2452">
          <cell r="I2452">
            <v>13.71</v>
          </cell>
        </row>
        <row r="2458">
          <cell r="J2458">
            <v>16.940000000000001</v>
          </cell>
        </row>
        <row r="2461">
          <cell r="I2461">
            <v>19.7</v>
          </cell>
        </row>
        <row r="2467">
          <cell r="J2467">
            <v>24.35</v>
          </cell>
        </row>
        <row r="2470">
          <cell r="I2470">
            <v>143.80000000000001</v>
          </cell>
        </row>
        <row r="2476">
          <cell r="J2476">
            <v>177.77</v>
          </cell>
        </row>
        <row r="2480">
          <cell r="I2480">
            <v>139.41999999999999</v>
          </cell>
        </row>
        <row r="2483">
          <cell r="J2483">
            <v>161.29</v>
          </cell>
        </row>
        <row r="2486">
          <cell r="I2486">
            <v>122.36</v>
          </cell>
        </row>
        <row r="2489">
          <cell r="J2489">
            <v>141.56</v>
          </cell>
        </row>
        <row r="2493">
          <cell r="I2493">
            <v>5.97</v>
          </cell>
        </row>
        <row r="2497">
          <cell r="J2497">
            <v>7.38</v>
          </cell>
        </row>
        <row r="2500">
          <cell r="I2500">
            <v>52.65</v>
          </cell>
        </row>
        <row r="2504">
          <cell r="J2504">
            <v>65.09</v>
          </cell>
        </row>
        <row r="2507">
          <cell r="I2507">
            <v>38.862104999999993</v>
          </cell>
        </row>
        <row r="2513">
          <cell r="J2513">
            <v>48.04522041149999</v>
          </cell>
        </row>
        <row r="2516">
          <cell r="I2516">
            <v>53.746579999999987</v>
          </cell>
        </row>
        <row r="2522">
          <cell r="J2522">
            <v>66.446896853999988</v>
          </cell>
        </row>
        <row r="2525">
          <cell r="I2525">
            <v>69.454714999999993</v>
          </cell>
        </row>
        <row r="2531">
          <cell r="J2531">
            <v>85.866864154499993</v>
          </cell>
        </row>
        <row r="2534">
          <cell r="I2534">
            <v>90.193189999999987</v>
          </cell>
        </row>
        <row r="2540">
          <cell r="J2540">
            <v>111.50584079699999</v>
          </cell>
        </row>
        <row r="2543">
          <cell r="I2543">
            <v>133.68797999999998</v>
          </cell>
        </row>
        <row r="2549">
          <cell r="J2549">
            <v>165.27844967399997</v>
          </cell>
        </row>
        <row r="2552">
          <cell r="I2552">
            <v>176.94013299999995</v>
          </cell>
        </row>
        <row r="2558">
          <cell r="J2558">
            <v>218.75108642789993</v>
          </cell>
        </row>
        <row r="2561">
          <cell r="I2561">
            <v>228.71202099999994</v>
          </cell>
        </row>
        <row r="2567">
          <cell r="J2567">
            <v>282.75667156229991</v>
          </cell>
        </row>
        <row r="2570">
          <cell r="I2570">
            <v>79.560444999999987</v>
          </cell>
        </row>
        <row r="2575">
          <cell r="J2575">
            <v>98.360578153499986</v>
          </cell>
        </row>
        <row r="2578">
          <cell r="I2578">
            <v>92.62</v>
          </cell>
        </row>
        <row r="2584">
          <cell r="J2584">
            <v>114.5</v>
          </cell>
        </row>
        <row r="2587">
          <cell r="I2587">
            <v>121.97</v>
          </cell>
        </row>
        <row r="2593">
          <cell r="J2593">
            <v>150.79</v>
          </cell>
        </row>
        <row r="2596">
          <cell r="I2596">
            <v>101.31</v>
          </cell>
        </row>
        <row r="2602">
          <cell r="J2602">
            <v>125.24</v>
          </cell>
        </row>
        <row r="2605">
          <cell r="I2605">
            <v>37.700000000000003</v>
          </cell>
        </row>
        <row r="2611">
          <cell r="J2611">
            <v>46.6</v>
          </cell>
        </row>
        <row r="2614">
          <cell r="I2614">
            <v>35.020000000000003</v>
          </cell>
        </row>
        <row r="2620">
          <cell r="J2620">
            <v>43.29</v>
          </cell>
        </row>
        <row r="2623">
          <cell r="I2623">
            <v>25.14</v>
          </cell>
        </row>
        <row r="2628">
          <cell r="J2628">
            <v>31.08</v>
          </cell>
        </row>
        <row r="2631">
          <cell r="I2631">
            <v>63.84</v>
          </cell>
        </row>
        <row r="2636">
          <cell r="J2636">
            <v>78.92</v>
          </cell>
        </row>
        <row r="2639">
          <cell r="I2639">
            <v>1.1399999999999999</v>
          </cell>
        </row>
        <row r="2642">
          <cell r="J2642">
            <v>1.32</v>
          </cell>
        </row>
        <row r="2645">
          <cell r="I2645">
            <v>8.3699999999999992</v>
          </cell>
        </row>
        <row r="2648">
          <cell r="J2648">
            <v>9.68</v>
          </cell>
        </row>
        <row r="2652">
          <cell r="I2652">
            <v>2242.6764000000003</v>
          </cell>
        </row>
        <row r="2676">
          <cell r="J2676">
            <v>2772.6208333200002</v>
          </cell>
        </row>
        <row r="2679">
          <cell r="I2679">
            <v>507.29</v>
          </cell>
        </row>
        <row r="2685">
          <cell r="J2685">
            <v>627.16</v>
          </cell>
        </row>
        <row r="2688">
          <cell r="I2688">
            <v>1255.7216600000002</v>
          </cell>
        </row>
        <row r="2693">
          <cell r="J2693">
            <v>1452.74</v>
          </cell>
        </row>
        <row r="2703">
          <cell r="I2703">
            <v>42597.580799999996</v>
          </cell>
        </row>
        <row r="2710">
          <cell r="J2710">
            <v>52663.389143039996</v>
          </cell>
        </row>
        <row r="2713">
          <cell r="I2713">
            <v>71.73</v>
          </cell>
        </row>
        <row r="2718">
          <cell r="J2718">
            <v>88.67</v>
          </cell>
        </row>
        <row r="2721">
          <cell r="I2721">
            <v>12.12</v>
          </cell>
        </row>
        <row r="2726">
          <cell r="J2726">
            <v>14.98</v>
          </cell>
        </row>
        <row r="2729">
          <cell r="I2729">
            <v>2272.9499999999998</v>
          </cell>
        </row>
        <row r="2732">
          <cell r="J2732">
            <v>2629.58</v>
          </cell>
        </row>
        <row r="2735">
          <cell r="I2735">
            <v>5.22</v>
          </cell>
        </row>
        <row r="2738">
          <cell r="J2738">
            <v>6.04</v>
          </cell>
        </row>
        <row r="2741">
          <cell r="I2741">
            <v>6.5</v>
          </cell>
        </row>
        <row r="2744">
          <cell r="J2744">
            <v>7.52</v>
          </cell>
        </row>
        <row r="2747">
          <cell r="I2747">
            <v>90.31</v>
          </cell>
        </row>
        <row r="2750">
          <cell r="J2750">
            <v>104.48</v>
          </cell>
        </row>
        <row r="2754">
          <cell r="I2754">
            <v>14.2</v>
          </cell>
        </row>
        <row r="2759">
          <cell r="J2759">
            <v>17.55</v>
          </cell>
        </row>
        <row r="2762">
          <cell r="I2762">
            <v>59.17</v>
          </cell>
        </row>
        <row r="2767">
          <cell r="J2767">
            <v>73.150000000000006</v>
          </cell>
        </row>
        <row r="2770">
          <cell r="I2770">
            <v>17.71</v>
          </cell>
        </row>
        <row r="2775">
          <cell r="J2775">
            <v>21.89</v>
          </cell>
        </row>
        <row r="2778">
          <cell r="I2778">
            <v>81.53</v>
          </cell>
        </row>
        <row r="2783">
          <cell r="J2783">
            <v>100.79</v>
          </cell>
        </row>
        <row r="2786">
          <cell r="I2786">
            <v>46.02</v>
          </cell>
        </row>
        <row r="2792">
          <cell r="J2792">
            <v>56.89</v>
          </cell>
        </row>
        <row r="2795">
          <cell r="I2795">
            <v>2.94</v>
          </cell>
        </row>
        <row r="2798">
          <cell r="J2798">
            <v>3.4</v>
          </cell>
        </row>
        <row r="2801">
          <cell r="I2801">
            <v>12.83</v>
          </cell>
        </row>
        <row r="2804">
          <cell r="J2804">
            <v>14.84</v>
          </cell>
        </row>
        <row r="2808">
          <cell r="I2808">
            <v>92.13</v>
          </cell>
        </row>
        <row r="2813">
          <cell r="J2813">
            <v>113.9</v>
          </cell>
        </row>
        <row r="2816">
          <cell r="I2816">
            <v>74.23</v>
          </cell>
        </row>
        <row r="2821">
          <cell r="J2821">
            <v>91.77</v>
          </cell>
        </row>
        <row r="2824">
          <cell r="I2824">
            <v>106.74677000000001</v>
          </cell>
        </row>
        <row r="2829">
          <cell r="J2829">
            <v>131.97103175100003</v>
          </cell>
        </row>
        <row r="2832">
          <cell r="I2832">
            <v>77.61</v>
          </cell>
        </row>
        <row r="2837">
          <cell r="J2837">
            <v>95.94</v>
          </cell>
        </row>
        <row r="2840">
          <cell r="I2840">
            <v>38.29</v>
          </cell>
        </row>
        <row r="2845">
          <cell r="J2845">
            <v>47.33</v>
          </cell>
        </row>
        <row r="2848">
          <cell r="I2848">
            <v>58.06</v>
          </cell>
        </row>
        <row r="2853">
          <cell r="J2853">
            <v>71.77</v>
          </cell>
        </row>
        <row r="2856">
          <cell r="I2856">
            <v>77.61</v>
          </cell>
        </row>
        <row r="2861">
          <cell r="J2861">
            <v>95.94</v>
          </cell>
        </row>
        <row r="2864">
          <cell r="I2864">
            <v>53.175640000000001</v>
          </cell>
        </row>
        <row r="2869">
          <cell r="J2869">
            <v>65.741043732000009</v>
          </cell>
        </row>
        <row r="2872">
          <cell r="I2872">
            <v>97.66</v>
          </cell>
        </row>
        <row r="2877">
          <cell r="J2877">
            <v>120.73</v>
          </cell>
        </row>
        <row r="2880">
          <cell r="I2880">
            <v>116.66</v>
          </cell>
        </row>
        <row r="2885">
          <cell r="J2885">
            <v>144.22</v>
          </cell>
        </row>
        <row r="2888">
          <cell r="I2888">
            <v>86.1</v>
          </cell>
        </row>
        <row r="2893">
          <cell r="J2893">
            <v>106.44</v>
          </cell>
        </row>
        <row r="2896">
          <cell r="I2896">
            <v>118.35817999999999</v>
          </cell>
        </row>
        <row r="2901">
          <cell r="J2901">
            <v>146.326217934</v>
          </cell>
        </row>
        <row r="2904">
          <cell r="I2904">
            <v>42.957740000000001</v>
          </cell>
        </row>
        <row r="2909">
          <cell r="J2909">
            <v>53.108653962000005</v>
          </cell>
        </row>
        <row r="2912">
          <cell r="I2912">
            <v>49.756839999999997</v>
          </cell>
        </row>
        <row r="2917">
          <cell r="J2917">
            <v>61.514381291999996</v>
          </cell>
        </row>
        <row r="2920">
          <cell r="I2920">
            <v>39.515839999999997</v>
          </cell>
        </row>
        <row r="2925">
          <cell r="J2925">
            <v>48.853432991999995</v>
          </cell>
        </row>
        <row r="2928">
          <cell r="I2928">
            <v>21.201599999999999</v>
          </cell>
        </row>
        <row r="2933">
          <cell r="J2933">
            <v>26.21153808</v>
          </cell>
        </row>
        <row r="2936">
          <cell r="I2936">
            <v>28.04</v>
          </cell>
        </row>
        <row r="2941">
          <cell r="J2941">
            <v>34.659999999999997</v>
          </cell>
        </row>
        <row r="2943">
          <cell r="I2943">
            <v>156391.79679999998</v>
          </cell>
        </row>
        <row r="2946">
          <cell r="J2946">
            <v>180929.67</v>
          </cell>
        </row>
        <row r="2949">
          <cell r="I2949">
            <v>54741.196399999993</v>
          </cell>
        </row>
        <row r="2952">
          <cell r="J2952">
            <v>63330.09</v>
          </cell>
        </row>
        <row r="2955">
          <cell r="I2955">
            <v>8674.9599999999991</v>
          </cell>
        </row>
        <row r="2962">
          <cell r="I2962">
            <v>154258.226</v>
          </cell>
        </row>
        <row r="2965">
          <cell r="J2965">
            <v>178461.34</v>
          </cell>
        </row>
        <row r="2973">
          <cell r="J2973">
            <v>10724.85</v>
          </cell>
        </row>
        <row r="2976">
          <cell r="I2976">
            <v>79.788006999999993</v>
          </cell>
        </row>
        <row r="2981">
          <cell r="J2981">
            <v>98.641913054099987</v>
          </cell>
        </row>
        <row r="2984">
          <cell r="I2984">
            <v>117.78</v>
          </cell>
        </row>
        <row r="2991">
          <cell r="J2991">
            <v>145.61000000000001</v>
          </cell>
        </row>
        <row r="2994">
          <cell r="I2994">
            <v>157.97999999999999</v>
          </cell>
        </row>
        <row r="3001">
          <cell r="J3001">
            <v>195.31</v>
          </cell>
        </row>
        <row r="3004">
          <cell r="I3004">
            <v>1680.7386000000001</v>
          </cell>
        </row>
        <row r="3015">
          <cell r="J3015">
            <v>2077.8971311800001</v>
          </cell>
        </row>
        <row r="3018">
          <cell r="I3018">
            <v>217.65</v>
          </cell>
        </row>
        <row r="3024">
          <cell r="J3024">
            <v>269.08</v>
          </cell>
        </row>
        <row r="3027">
          <cell r="I3027">
            <v>917.04</v>
          </cell>
        </row>
        <row r="3033">
          <cell r="J3033">
            <v>1133.73</v>
          </cell>
        </row>
        <row r="3036">
          <cell r="I3036">
            <v>234.45359999999999</v>
          </cell>
        </row>
        <row r="3042">
          <cell r="J3042">
            <v>289.85498568000003</v>
          </cell>
        </row>
        <row r="3045">
          <cell r="I3045">
            <v>4697.34</v>
          </cell>
        </row>
        <row r="3069">
          <cell r="J3069">
            <v>5807.32</v>
          </cell>
        </row>
        <row r="3072">
          <cell r="I3072">
            <v>147.79</v>
          </cell>
        </row>
        <row r="3077">
          <cell r="J3077">
            <v>182.71</v>
          </cell>
        </row>
        <row r="3080">
          <cell r="I3080">
            <v>763.63</v>
          </cell>
        </row>
        <row r="3083">
          <cell r="J3083">
            <v>883.44</v>
          </cell>
        </row>
        <row r="3086">
          <cell r="I3086">
            <v>3105.37</v>
          </cell>
        </row>
        <row r="3089">
          <cell r="J3089">
            <v>3592.6</v>
          </cell>
        </row>
        <row r="3093">
          <cell r="I3093">
            <v>80.25</v>
          </cell>
        </row>
        <row r="3098">
          <cell r="J3098">
            <v>99.21</v>
          </cell>
        </row>
        <row r="3101">
          <cell r="I3101">
            <v>109.96559999999999</v>
          </cell>
        </row>
        <row r="3104">
          <cell r="J3104">
            <v>127.22</v>
          </cell>
        </row>
        <row r="3108">
          <cell r="I3108">
            <v>141.75799999999998</v>
          </cell>
        </row>
        <row r="3113">
          <cell r="J3113">
            <v>175.25541539999998</v>
          </cell>
        </row>
        <row r="3116">
          <cell r="I3116">
            <v>208.51999999999998</v>
          </cell>
        </row>
        <row r="3121">
          <cell r="J3121">
            <v>257.79327599999999</v>
          </cell>
        </row>
        <row r="3124">
          <cell r="I3124">
            <v>156.74</v>
          </cell>
        </row>
        <row r="3129">
          <cell r="J3129">
            <v>193.77</v>
          </cell>
        </row>
        <row r="3132">
          <cell r="I3132">
            <v>127.93</v>
          </cell>
        </row>
        <row r="3136">
          <cell r="J3136">
            <v>158.15</v>
          </cell>
        </row>
        <row r="3139">
          <cell r="I3139">
            <v>2.97</v>
          </cell>
        </row>
        <row r="3143">
          <cell r="J3143">
            <v>3.67</v>
          </cell>
        </row>
        <row r="3146">
          <cell r="I3146">
            <v>11.66</v>
          </cell>
        </row>
        <row r="3151">
          <cell r="J3151">
            <v>14.41</v>
          </cell>
        </row>
        <row r="3154">
          <cell r="I3154">
            <v>510.97</v>
          </cell>
        </row>
        <row r="3163">
          <cell r="J3163">
            <v>631.71</v>
          </cell>
        </row>
        <row r="3166">
          <cell r="I3166">
            <v>1962.65</v>
          </cell>
        </row>
        <row r="3174">
          <cell r="J3174">
            <v>2426.42</v>
          </cell>
        </row>
        <row r="3177">
          <cell r="I3177">
            <v>139.25608</v>
          </cell>
        </row>
        <row r="3185">
          <cell r="J3185">
            <v>172.16229170399998</v>
          </cell>
        </row>
        <row r="3188">
          <cell r="I3188">
            <v>112.13999999999999</v>
          </cell>
        </row>
        <row r="3193">
          <cell r="J3193">
            <v>138.63868199999999</v>
          </cell>
        </row>
        <row r="3196">
          <cell r="I3196">
            <v>16.2</v>
          </cell>
        </row>
        <row r="3201">
          <cell r="J3201">
            <v>20.02806</v>
          </cell>
        </row>
        <row r="3204">
          <cell r="I3204">
            <v>32.949999999999996</v>
          </cell>
        </row>
        <row r="3209">
          <cell r="J3209">
            <v>40.736084999999996</v>
          </cell>
        </row>
        <row r="3212">
          <cell r="I3212">
            <v>47.84</v>
          </cell>
        </row>
        <row r="3215">
          <cell r="J3215">
            <v>55.35</v>
          </cell>
        </row>
        <row r="3219">
          <cell r="I3219">
            <v>11.866655999999999</v>
          </cell>
        </row>
        <row r="3224">
          <cell r="J3224">
            <v>14.670746812799999</v>
          </cell>
        </row>
        <row r="3227">
          <cell r="I3227">
            <v>4.9367600000000005</v>
          </cell>
        </row>
        <row r="3232">
          <cell r="J3232">
            <v>6.1033163880000005</v>
          </cell>
        </row>
        <row r="3235">
          <cell r="I3235">
            <v>97.37</v>
          </cell>
        </row>
        <row r="3238">
          <cell r="J3238">
            <v>112.65</v>
          </cell>
        </row>
        <row r="3242">
          <cell r="I3242">
            <v>25.2</v>
          </cell>
        </row>
        <row r="3245">
          <cell r="J3245">
            <v>31.15476</v>
          </cell>
        </row>
        <row r="3248">
          <cell r="I3248">
            <v>29.91752</v>
          </cell>
        </row>
        <row r="3253">
          <cell r="J3253">
            <v>36.987029976000002</v>
          </cell>
        </row>
        <row r="3256">
          <cell r="I3256">
            <v>77.601140000000001</v>
          </cell>
        </row>
        <row r="3261">
          <cell r="J3261">
            <v>95.94</v>
          </cell>
        </row>
        <row r="3265">
          <cell r="I3265">
            <v>1.55</v>
          </cell>
        </row>
        <row r="3269">
          <cell r="J3269">
            <v>1.91</v>
          </cell>
        </row>
        <row r="3272">
          <cell r="I3272">
            <v>227.81</v>
          </cell>
        </row>
        <row r="3278">
          <cell r="J3278">
            <v>281.64</v>
          </cell>
        </row>
        <row r="3281">
          <cell r="I3281">
            <v>93.64</v>
          </cell>
        </row>
        <row r="3285">
          <cell r="J3285">
            <v>115.76</v>
          </cell>
        </row>
        <row r="3288">
          <cell r="I3288">
            <v>144.41999999999999</v>
          </cell>
        </row>
        <row r="3294">
          <cell r="J3294">
            <v>178.54</v>
          </cell>
        </row>
        <row r="3297">
          <cell r="I3297">
            <v>1.62</v>
          </cell>
        </row>
        <row r="3301">
          <cell r="J3301">
            <v>2</v>
          </cell>
        </row>
        <row r="3304">
          <cell r="I3304">
            <v>113.83</v>
          </cell>
        </row>
        <row r="3311">
          <cell r="J3311">
            <v>140.72</v>
          </cell>
        </row>
        <row r="3314">
          <cell r="I3314">
            <v>490.52</v>
          </cell>
        </row>
        <row r="3319">
          <cell r="J3319">
            <v>606.41999999999996</v>
          </cell>
        </row>
        <row r="3322">
          <cell r="I3322">
            <v>10.24</v>
          </cell>
        </row>
        <row r="3328">
          <cell r="J3328">
            <v>12.65</v>
          </cell>
        </row>
        <row r="3331">
          <cell r="I3331">
            <v>2.63</v>
          </cell>
        </row>
        <row r="3335">
          <cell r="J3335">
            <v>3.25</v>
          </cell>
        </row>
        <row r="3338">
          <cell r="I3338">
            <v>7.34</v>
          </cell>
        </row>
        <row r="3342">
          <cell r="J3342">
            <v>9.07</v>
          </cell>
        </row>
        <row r="3345">
          <cell r="I3345">
            <v>84.77</v>
          </cell>
        </row>
        <row r="3349">
          <cell r="J3349">
            <v>104.8</v>
          </cell>
        </row>
        <row r="3352">
          <cell r="I3352">
            <v>568.28</v>
          </cell>
        </row>
        <row r="3357">
          <cell r="J3357">
            <v>702.56</v>
          </cell>
        </row>
        <row r="3360">
          <cell r="I3360">
            <v>12.65</v>
          </cell>
        </row>
        <row r="3367">
          <cell r="J3367">
            <v>15.63</v>
          </cell>
        </row>
        <row r="3370">
          <cell r="I3370">
            <v>13.29</v>
          </cell>
        </row>
        <row r="3377">
          <cell r="J3377">
            <v>16.43</v>
          </cell>
        </row>
        <row r="3380">
          <cell r="I3380">
            <v>624.55999999999995</v>
          </cell>
        </row>
        <row r="3387">
          <cell r="J3387">
            <v>772.14</v>
          </cell>
        </row>
        <row r="3390">
          <cell r="I3390">
            <v>167.33</v>
          </cell>
        </row>
        <row r="3400">
          <cell r="J3400">
            <v>206.87</v>
          </cell>
        </row>
        <row r="3403">
          <cell r="I3403">
            <v>639.05999999999995</v>
          </cell>
        </row>
        <row r="3411">
          <cell r="J3411">
            <v>790.06</v>
          </cell>
        </row>
        <row r="3415">
          <cell r="I3415">
            <v>2.74</v>
          </cell>
        </row>
        <row r="3420">
          <cell r="J3420">
            <v>3.38</v>
          </cell>
        </row>
        <row r="3433">
          <cell r="I3433">
            <v>62.14</v>
          </cell>
        </row>
        <row r="3445">
          <cell r="J3445">
            <v>76.819999999999993</v>
          </cell>
        </row>
        <row r="3448">
          <cell r="I3448">
            <v>42.08</v>
          </cell>
        </row>
        <row r="3455">
          <cell r="J3455">
            <v>52.02</v>
          </cell>
        </row>
        <row r="3458">
          <cell r="I3458">
            <v>2509.83</v>
          </cell>
        </row>
        <row r="3472">
          <cell r="J3472">
            <v>3102.9</v>
          </cell>
        </row>
        <row r="3475">
          <cell r="I3475">
            <v>21.23</v>
          </cell>
        </row>
        <row r="3480">
          <cell r="J3480">
            <v>26.24</v>
          </cell>
        </row>
        <row r="3483">
          <cell r="I3483">
            <v>431.82557899999995</v>
          </cell>
        </row>
        <row r="3492">
          <cell r="J3492">
            <v>533.86596331769988</v>
          </cell>
        </row>
        <row r="3495">
          <cell r="I3495">
            <v>462.24</v>
          </cell>
        </row>
        <row r="3500">
          <cell r="J3500">
            <v>571.46</v>
          </cell>
        </row>
        <row r="3503">
          <cell r="I3503">
            <v>117.43</v>
          </cell>
        </row>
        <row r="3509">
          <cell r="J3509">
            <v>145.16999999999999</v>
          </cell>
        </row>
        <row r="3512">
          <cell r="I3512">
            <v>234.54787420000002</v>
          </cell>
        </row>
        <row r="3521">
          <cell r="J3521">
            <v>289.97153687346002</v>
          </cell>
        </row>
        <row r="3524">
          <cell r="I3524">
            <v>217.88</v>
          </cell>
        </row>
        <row r="3529">
          <cell r="J3529">
            <v>269.36</v>
          </cell>
        </row>
        <row r="3532">
          <cell r="I3532">
            <v>129.68</v>
          </cell>
        </row>
        <row r="3538">
          <cell r="J3538">
            <v>160.32</v>
          </cell>
        </row>
        <row r="3542">
          <cell r="I3542">
            <v>915.49</v>
          </cell>
        </row>
        <row r="3547">
          <cell r="J3547">
            <v>1131.82</v>
          </cell>
        </row>
        <row r="3550">
          <cell r="I3550">
            <v>799.93</v>
          </cell>
        </row>
        <row r="3555">
          <cell r="J3555">
            <v>988.95</v>
          </cell>
        </row>
        <row r="3558">
          <cell r="I3558">
            <v>224.66</v>
          </cell>
        </row>
        <row r="3565">
          <cell r="J3565">
            <v>277.74</v>
          </cell>
        </row>
        <row r="3568">
          <cell r="I3568">
            <v>439.14629999999994</v>
          </cell>
        </row>
        <row r="3579">
          <cell r="J3579">
            <v>542.91657068999996</v>
          </cell>
        </row>
        <row r="3582">
          <cell r="I3582">
            <v>556.15</v>
          </cell>
        </row>
        <row r="3590">
          <cell r="J3590">
            <v>687.56</v>
          </cell>
        </row>
        <row r="3593">
          <cell r="I3593">
            <v>3.73</v>
          </cell>
        </row>
        <row r="3598">
          <cell r="J3598">
            <v>4.6100000000000003</v>
          </cell>
        </row>
        <row r="3601">
          <cell r="I3601">
            <v>68.2</v>
          </cell>
        </row>
        <row r="3606">
          <cell r="J3606">
            <v>84.31</v>
          </cell>
        </row>
        <row r="3609">
          <cell r="I3609">
            <v>3.5169600000000001</v>
          </cell>
        </row>
        <row r="3614">
          <cell r="J3614">
            <v>4.3480176479999999</v>
          </cell>
        </row>
        <row r="3618">
          <cell r="I3618">
            <v>14.465938911999999</v>
          </cell>
        </row>
        <row r="3624">
          <cell r="J3624">
            <v>17.884240276905597</v>
          </cell>
        </row>
        <row r="3627">
          <cell r="I3627">
            <v>9.5299999999999994</v>
          </cell>
        </row>
        <row r="3632">
          <cell r="J3632">
            <v>11.78</v>
          </cell>
        </row>
        <row r="3635">
          <cell r="I3635">
            <v>38.657279999999993</v>
          </cell>
        </row>
        <row r="3640">
          <cell r="J3640">
            <v>47.791995263999993</v>
          </cell>
        </row>
        <row r="3643">
          <cell r="I3643">
            <v>40.98</v>
          </cell>
        </row>
        <row r="3648">
          <cell r="J3648">
            <v>50.66</v>
          </cell>
        </row>
        <row r="3651">
          <cell r="I3651">
            <v>2.8675000000000002</v>
          </cell>
        </row>
        <row r="3655">
          <cell r="J3655">
            <v>3.5450902500000003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
      <sheetName val="composições"/>
      <sheetName val="RESUMO MEM."/>
      <sheetName val="2.0"/>
      <sheetName val="3.0"/>
      <sheetName val="4.0"/>
      <sheetName val="5.0"/>
      <sheetName val="24.0"/>
    </sheetNames>
    <sheetDataSet>
      <sheetData sheetId="0" refreshError="1">
        <row r="36">
          <cell r="E36">
            <v>3385</v>
          </cell>
        </row>
        <row r="42">
          <cell r="E42">
            <v>149.91</v>
          </cell>
        </row>
        <row r="49">
          <cell r="E49">
            <v>52.5</v>
          </cell>
        </row>
        <row r="50">
          <cell r="E50">
            <v>136.63999999999999</v>
          </cell>
        </row>
        <row r="51">
          <cell r="E51">
            <v>11.14</v>
          </cell>
        </row>
        <row r="57">
          <cell r="E57">
            <v>2.36</v>
          </cell>
        </row>
        <row r="58">
          <cell r="E58">
            <v>289.2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17"/>
  <sheetViews>
    <sheetView showGridLines="0" tabSelected="1" showOutlineSymbols="0" showWhiteSpace="0" view="pageBreakPreview" topLeftCell="A368" zoomScale="80" zoomScaleNormal="100" zoomScaleSheetLayoutView="80" workbookViewId="0">
      <selection activeCell="K373" sqref="K373"/>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13" style="2" hidden="1" customWidth="1"/>
    <col min="6" max="6" width="13" style="2" bestFit="1" customWidth="1"/>
    <col min="7" max="7" width="13.25" style="2" customWidth="1"/>
    <col min="8" max="8" width="11.75" style="2" customWidth="1"/>
    <col min="9" max="9" width="10" style="2" customWidth="1"/>
    <col min="10" max="10" width="13" style="2" customWidth="1"/>
    <col min="11" max="11" width="12" style="2" customWidth="1"/>
    <col min="12" max="12" width="11.875" style="2" customWidth="1"/>
    <col min="13" max="13" width="12.625" style="2" customWidth="1"/>
    <col min="14" max="16384" width="8.875" style="2"/>
  </cols>
  <sheetData>
    <row r="1" spans="1:13" ht="15" customHeight="1" x14ac:dyDescent="0.2">
      <c r="A1" s="115"/>
      <c r="B1" s="1"/>
      <c r="C1" s="116"/>
      <c r="D1" s="116"/>
      <c r="E1" s="116"/>
      <c r="F1" s="116"/>
      <c r="G1" s="1"/>
      <c r="H1" s="1"/>
      <c r="I1" s="1"/>
      <c r="J1" s="1"/>
      <c r="K1" s="1"/>
      <c r="L1" s="1"/>
      <c r="M1" s="1"/>
    </row>
    <row r="2" spans="1:13" ht="80.099999999999994" customHeight="1" x14ac:dyDescent="0.2">
      <c r="A2" s="115"/>
      <c r="B2" s="3"/>
      <c r="C2" s="117"/>
      <c r="D2" s="117"/>
      <c r="E2" s="118"/>
      <c r="F2" s="118"/>
      <c r="G2" s="3"/>
      <c r="H2" s="3"/>
      <c r="I2" s="3"/>
      <c r="J2" s="3"/>
      <c r="K2" s="3"/>
      <c r="L2" s="3"/>
      <c r="M2" s="3"/>
    </row>
    <row r="3" spans="1:13" s="4" customFormat="1" ht="18" customHeight="1" x14ac:dyDescent="0.2">
      <c r="A3" s="119" t="s">
        <v>0</v>
      </c>
      <c r="B3" s="120"/>
      <c r="C3" s="120"/>
      <c r="D3" s="120"/>
      <c r="E3" s="120"/>
      <c r="F3" s="120"/>
      <c r="G3" s="121"/>
      <c r="H3" s="122" t="s">
        <v>1</v>
      </c>
      <c r="I3" s="123"/>
      <c r="J3" s="123"/>
      <c r="K3" s="124">
        <f>G413</f>
        <v>19889930.050000001</v>
      </c>
      <c r="L3" s="124"/>
      <c r="M3" s="124"/>
    </row>
    <row r="4" spans="1:13" s="4" customFormat="1" ht="18.75" customHeight="1" x14ac:dyDescent="0.2">
      <c r="A4" s="103" t="s">
        <v>2</v>
      </c>
      <c r="B4" s="104"/>
      <c r="C4" s="104"/>
      <c r="D4" s="104"/>
      <c r="E4" s="104"/>
      <c r="F4" s="104"/>
      <c r="G4" s="105"/>
      <c r="H4" s="106" t="s">
        <v>3</v>
      </c>
      <c r="I4" s="107"/>
      <c r="J4" s="107"/>
      <c r="K4" s="108">
        <f>K413</f>
        <v>5012079.2997879935</v>
      </c>
      <c r="L4" s="108"/>
      <c r="M4" s="108"/>
    </row>
    <row r="5" spans="1:13" s="4" customFormat="1" ht="18.75" customHeight="1" x14ac:dyDescent="0.2">
      <c r="A5" s="103" t="s">
        <v>4</v>
      </c>
      <c r="B5" s="104"/>
      <c r="C5" s="104"/>
      <c r="D5" s="104"/>
      <c r="E5" s="104"/>
      <c r="F5" s="104"/>
      <c r="G5" s="105"/>
      <c r="H5" s="106" t="s">
        <v>5</v>
      </c>
      <c r="I5" s="107"/>
      <c r="J5" s="107"/>
      <c r="K5" s="108">
        <f>L413</f>
        <v>611130.88618264464</v>
      </c>
      <c r="L5" s="108"/>
      <c r="M5" s="108"/>
    </row>
    <row r="6" spans="1:13" s="4" customFormat="1" ht="17.25" customHeight="1" x14ac:dyDescent="0.2">
      <c r="A6" s="103" t="s">
        <v>6</v>
      </c>
      <c r="B6" s="104"/>
      <c r="C6" s="104"/>
      <c r="D6" s="104"/>
      <c r="E6" s="104"/>
      <c r="F6" s="104"/>
      <c r="G6" s="105"/>
      <c r="H6" s="106" t="s">
        <v>7</v>
      </c>
      <c r="I6" s="107"/>
      <c r="J6" s="107"/>
      <c r="K6" s="108">
        <f>M413</f>
        <v>5623210.1459706388</v>
      </c>
      <c r="L6" s="108"/>
      <c r="M6" s="108"/>
    </row>
    <row r="7" spans="1:13" ht="19.5" customHeight="1" x14ac:dyDescent="0.2">
      <c r="A7" s="109" t="s">
        <v>8</v>
      </c>
      <c r="B7" s="110"/>
      <c r="C7" s="110"/>
      <c r="D7" s="110"/>
      <c r="E7" s="110"/>
      <c r="F7" s="110"/>
      <c r="G7" s="111"/>
      <c r="H7" s="112" t="s">
        <v>9</v>
      </c>
      <c r="I7" s="113"/>
      <c r="J7" s="113"/>
      <c r="K7" s="114">
        <f>K3-K6</f>
        <v>14266719.904029362</v>
      </c>
      <c r="L7" s="114"/>
      <c r="M7" s="114"/>
    </row>
    <row r="8" spans="1:13" ht="26.25" customHeight="1" x14ac:dyDescent="0.2">
      <c r="A8" s="96" t="s">
        <v>874</v>
      </c>
      <c r="B8" s="97"/>
      <c r="C8" s="97"/>
      <c r="D8" s="97"/>
      <c r="E8" s="97"/>
      <c r="F8" s="97"/>
      <c r="G8" s="98"/>
      <c r="H8" s="99" t="s">
        <v>873</v>
      </c>
      <c r="I8" s="99"/>
      <c r="J8" s="99"/>
      <c r="K8" s="99"/>
      <c r="L8" s="99"/>
      <c r="M8" s="99"/>
    </row>
    <row r="9" spans="1:13" ht="24.75" customHeight="1" x14ac:dyDescent="0.2">
      <c r="A9" s="100" t="s">
        <v>10</v>
      </c>
      <c r="B9" s="100"/>
      <c r="C9" s="100"/>
      <c r="D9" s="100"/>
      <c r="E9" s="100"/>
      <c r="F9" s="100"/>
      <c r="G9" s="100"/>
      <c r="H9" s="100"/>
      <c r="I9" s="100"/>
      <c r="J9" s="100"/>
      <c r="K9" s="100"/>
      <c r="L9" s="100"/>
      <c r="M9" s="100"/>
    </row>
    <row r="10" spans="1:13" ht="15" x14ac:dyDescent="0.2">
      <c r="A10" s="5"/>
    </row>
    <row r="11" spans="1:13" ht="21.75" customHeight="1" x14ac:dyDescent="0.2">
      <c r="A11" s="101" t="s">
        <v>11</v>
      </c>
      <c r="B11" s="101" t="s">
        <v>12</v>
      </c>
      <c r="C11" s="101" t="s">
        <v>13</v>
      </c>
      <c r="D11" s="102" t="s">
        <v>14</v>
      </c>
      <c r="E11" s="102"/>
      <c r="F11" s="102"/>
      <c r="G11" s="102"/>
      <c r="H11" s="102" t="s">
        <v>15</v>
      </c>
      <c r="I11" s="102"/>
      <c r="J11" s="102"/>
      <c r="K11" s="102" t="s">
        <v>16</v>
      </c>
      <c r="L11" s="102"/>
      <c r="M11" s="102"/>
    </row>
    <row r="12" spans="1:13" ht="30" customHeight="1" x14ac:dyDescent="0.2">
      <c r="A12" s="101"/>
      <c r="B12" s="101"/>
      <c r="C12" s="101"/>
      <c r="D12" s="6" t="s">
        <v>17</v>
      </c>
      <c r="E12" s="6" t="s">
        <v>18</v>
      </c>
      <c r="F12" s="6" t="s">
        <v>19</v>
      </c>
      <c r="G12" s="6" t="s">
        <v>20</v>
      </c>
      <c r="H12" s="6" t="s">
        <v>21</v>
      </c>
      <c r="I12" s="6" t="s">
        <v>22</v>
      </c>
      <c r="J12" s="6" t="s">
        <v>23</v>
      </c>
      <c r="K12" s="6" t="s">
        <v>21</v>
      </c>
      <c r="L12" s="6" t="s">
        <v>22</v>
      </c>
      <c r="M12" s="6" t="s">
        <v>23</v>
      </c>
    </row>
    <row r="13" spans="1:13" ht="24" customHeight="1" x14ac:dyDescent="0.2">
      <c r="A13" s="7" t="s">
        <v>24</v>
      </c>
      <c r="B13" s="7" t="s">
        <v>25</v>
      </c>
      <c r="C13" s="7"/>
      <c r="D13" s="8"/>
      <c r="E13" s="7"/>
      <c r="F13" s="7"/>
      <c r="G13" s="9">
        <v>722837.82000000007</v>
      </c>
      <c r="H13" s="8"/>
      <c r="I13" s="10"/>
      <c r="J13" s="11"/>
      <c r="K13" s="11">
        <f t="shared" ref="K13:L13" si="0">SUM(K14:K17)</f>
        <v>392362.41517099994</v>
      </c>
      <c r="L13" s="11">
        <f t="shared" si="0"/>
        <v>60771.42</v>
      </c>
      <c r="M13" s="11">
        <f>SUM(M14:M17)</f>
        <v>453133.83517099993</v>
      </c>
    </row>
    <row r="14" spans="1:13" ht="16.5" customHeight="1" x14ac:dyDescent="0.2">
      <c r="A14" s="12" t="s">
        <v>26</v>
      </c>
      <c r="B14" s="12" t="s">
        <v>27</v>
      </c>
      <c r="C14" s="13" t="s">
        <v>28</v>
      </c>
      <c r="D14" s="14">
        <v>11</v>
      </c>
      <c r="E14" s="15">
        <f>[1]CPUs!I6</f>
        <v>49155.89</v>
      </c>
      <c r="F14" s="15">
        <f>[1]CPUs!J14</f>
        <v>60771.42</v>
      </c>
      <c r="G14" s="15">
        <v>668485.62</v>
      </c>
      <c r="H14" s="16">
        <v>6</v>
      </c>
      <c r="I14" s="14">
        <v>1</v>
      </c>
      <c r="J14" s="14">
        <v>7</v>
      </c>
      <c r="K14" s="14">
        <v>364628.52</v>
      </c>
      <c r="L14" s="14">
        <v>60771.42</v>
      </c>
      <c r="M14" s="14">
        <v>425399.94</v>
      </c>
    </row>
    <row r="15" spans="1:13" ht="34.5" customHeight="1" x14ac:dyDescent="0.2">
      <c r="A15" s="12" t="s">
        <v>29</v>
      </c>
      <c r="B15" s="12" t="s">
        <v>30</v>
      </c>
      <c r="C15" s="13" t="s">
        <v>31</v>
      </c>
      <c r="D15" s="14">
        <v>18</v>
      </c>
      <c r="E15" s="15">
        <f>[1]CPUs!I17</f>
        <v>312.24</v>
      </c>
      <c r="F15" s="15">
        <f>[1]CPUs!J26</f>
        <v>386.02</v>
      </c>
      <c r="G15" s="15">
        <v>6948.36</v>
      </c>
      <c r="H15" s="16">
        <v>18</v>
      </c>
      <c r="I15" s="14">
        <v>0</v>
      </c>
      <c r="J15" s="14">
        <v>18</v>
      </c>
      <c r="K15" s="14">
        <v>6948.36</v>
      </c>
      <c r="L15" s="14">
        <v>0</v>
      </c>
      <c r="M15" s="14">
        <v>6948.36</v>
      </c>
    </row>
    <row r="16" spans="1:13" ht="17.25" customHeight="1" x14ac:dyDescent="0.2">
      <c r="A16" s="12" t="s">
        <v>32</v>
      </c>
      <c r="B16" s="12" t="s">
        <v>33</v>
      </c>
      <c r="C16" s="13" t="s">
        <v>28</v>
      </c>
      <c r="D16" s="14">
        <v>1</v>
      </c>
      <c r="E16" s="15">
        <f>[1]CPUs!I29</f>
        <v>254.59</v>
      </c>
      <c r="F16" s="15">
        <f>[1]CPUs!J32</f>
        <v>294.53517099999999</v>
      </c>
      <c r="G16" s="15">
        <v>294.52999999999997</v>
      </c>
      <c r="H16" s="16">
        <v>1</v>
      </c>
      <c r="I16" s="14">
        <v>0</v>
      </c>
      <c r="J16" s="14">
        <v>1</v>
      </c>
      <c r="K16" s="14">
        <v>294.525171</v>
      </c>
      <c r="L16" s="14">
        <v>0</v>
      </c>
      <c r="M16" s="14">
        <v>294.525171</v>
      </c>
    </row>
    <row r="17" spans="1:13" ht="16.5" customHeight="1" x14ac:dyDescent="0.2">
      <c r="A17" s="12" t="s">
        <v>34</v>
      </c>
      <c r="B17" s="12" t="s">
        <v>35</v>
      </c>
      <c r="C17" s="13" t="s">
        <v>13</v>
      </c>
      <c r="D17" s="14">
        <v>1</v>
      </c>
      <c r="E17" s="15">
        <f>[1]CPUs!I35</f>
        <v>38105.08</v>
      </c>
      <c r="F17" s="15">
        <f>[1]CPUs!J44</f>
        <v>47109.31</v>
      </c>
      <c r="G17" s="15">
        <v>47109.31</v>
      </c>
      <c r="H17" s="14">
        <v>0.43496731325506499</v>
      </c>
      <c r="I17" s="14">
        <v>0</v>
      </c>
      <c r="J17" s="14">
        <v>0.43496731325506499</v>
      </c>
      <c r="K17" s="14">
        <v>20491.009999999966</v>
      </c>
      <c r="L17" s="14">
        <v>0</v>
      </c>
      <c r="M17" s="14">
        <v>20491.009999999966</v>
      </c>
    </row>
    <row r="18" spans="1:13" ht="24" customHeight="1" x14ac:dyDescent="0.2">
      <c r="A18" s="17" t="s">
        <v>36</v>
      </c>
      <c r="B18" s="17" t="s">
        <v>37</v>
      </c>
      <c r="C18" s="17"/>
      <c r="D18" s="18"/>
      <c r="E18" s="17"/>
      <c r="F18" s="17"/>
      <c r="G18" s="19">
        <v>61700.03</v>
      </c>
      <c r="H18" s="18"/>
      <c r="I18" s="20"/>
      <c r="J18" s="21"/>
      <c r="K18" s="21">
        <v>61700.037169910909</v>
      </c>
      <c r="L18" s="21">
        <v>0</v>
      </c>
      <c r="M18" s="21">
        <v>61700.027169910907</v>
      </c>
    </row>
    <row r="19" spans="1:13" ht="32.25" customHeight="1" x14ac:dyDescent="0.2">
      <c r="A19" s="12" t="s">
        <v>38</v>
      </c>
      <c r="B19" s="12" t="s">
        <v>39</v>
      </c>
      <c r="C19" s="13" t="s">
        <v>31</v>
      </c>
      <c r="D19" s="14">
        <v>18</v>
      </c>
      <c r="E19" s="15">
        <f>[1]CPUs!I47</f>
        <v>573.22715839622401</v>
      </c>
      <c r="F19" s="15">
        <f>[1]CPUs!J95</f>
        <v>708.68073592525172</v>
      </c>
      <c r="G19" s="15">
        <v>12756.25</v>
      </c>
      <c r="H19" s="14">
        <v>18</v>
      </c>
      <c r="I19" s="14">
        <v>0</v>
      </c>
      <c r="J19" s="14">
        <v>18</v>
      </c>
      <c r="K19" s="14">
        <v>12756.253246654531</v>
      </c>
      <c r="L19" s="14">
        <v>0</v>
      </c>
      <c r="M19" s="14">
        <v>12756.253246654531</v>
      </c>
    </row>
    <row r="20" spans="1:13" ht="33" customHeight="1" x14ac:dyDescent="0.2">
      <c r="A20" s="12" t="s">
        <v>40</v>
      </c>
      <c r="B20" s="12" t="s">
        <v>41</v>
      </c>
      <c r="C20" s="13" t="s">
        <v>31</v>
      </c>
      <c r="D20" s="14">
        <v>15</v>
      </c>
      <c r="E20" s="15">
        <f>[1]CPUs!I98</f>
        <v>978.91286938692781</v>
      </c>
      <c r="F20" s="15">
        <f>[1]CPUs!J166</f>
        <v>1210.2299804230588</v>
      </c>
      <c r="G20" s="15">
        <v>18153.439999999999</v>
      </c>
      <c r="H20" s="14">
        <v>15</v>
      </c>
      <c r="I20" s="14">
        <v>0</v>
      </c>
      <c r="J20" s="14">
        <v>15</v>
      </c>
      <c r="K20" s="14">
        <v>18153.439706345885</v>
      </c>
      <c r="L20" s="14">
        <v>0</v>
      </c>
      <c r="M20" s="14">
        <v>18153.439706345885</v>
      </c>
    </row>
    <row r="21" spans="1:13" ht="26.25" customHeight="1" x14ac:dyDescent="0.2">
      <c r="A21" s="12" t="s">
        <v>42</v>
      </c>
      <c r="B21" s="12" t="s">
        <v>43</v>
      </c>
      <c r="C21" s="13" t="s">
        <v>31</v>
      </c>
      <c r="D21" s="14">
        <v>6</v>
      </c>
      <c r="E21" s="15">
        <f>[1]CPUs!I169</f>
        <v>905.00213229131214</v>
      </c>
      <c r="F21" s="15">
        <f>[1]CPUs!J214</f>
        <v>1118.8541361517491</v>
      </c>
      <c r="G21" s="15">
        <v>6713.12</v>
      </c>
      <c r="H21" s="14">
        <v>6</v>
      </c>
      <c r="I21" s="14">
        <v>0</v>
      </c>
      <c r="J21" s="14">
        <v>6</v>
      </c>
      <c r="K21" s="14">
        <v>6713.1248169104947</v>
      </c>
      <c r="L21" s="14">
        <v>0</v>
      </c>
      <c r="M21" s="14">
        <v>6713.1248169104947</v>
      </c>
    </row>
    <row r="22" spans="1:13" ht="35.25" customHeight="1" x14ac:dyDescent="0.2">
      <c r="A22" s="12" t="s">
        <v>44</v>
      </c>
      <c r="B22" s="12" t="s">
        <v>45</v>
      </c>
      <c r="C22" s="13" t="s">
        <v>46</v>
      </c>
      <c r="D22" s="14">
        <v>275.08</v>
      </c>
      <c r="E22" s="14">
        <f>[1]CPUs!I217</f>
        <v>51.51</v>
      </c>
      <c r="F22" s="14">
        <f>[1]CPUs!J230</f>
        <v>63.68</v>
      </c>
      <c r="G22" s="14">
        <v>17517.09</v>
      </c>
      <c r="H22" s="14">
        <v>275.08</v>
      </c>
      <c r="I22" s="14">
        <v>0</v>
      </c>
      <c r="J22" s="14">
        <v>275.08</v>
      </c>
      <c r="K22" s="14">
        <v>17517.094399999998</v>
      </c>
      <c r="L22" s="14">
        <v>0</v>
      </c>
      <c r="M22" s="14">
        <v>17517.094399999998</v>
      </c>
    </row>
    <row r="23" spans="1:13" x14ac:dyDescent="0.2">
      <c r="A23" s="12" t="s">
        <v>47</v>
      </c>
      <c r="B23" s="12" t="s">
        <v>48</v>
      </c>
      <c r="C23" s="13" t="s">
        <v>31</v>
      </c>
      <c r="D23" s="14">
        <v>40.5</v>
      </c>
      <c r="E23" s="14">
        <f>[1]CPUs!I233</f>
        <v>100.66</v>
      </c>
      <c r="F23" s="14">
        <f>[1]CPUs!J244</f>
        <v>124.44</v>
      </c>
      <c r="G23" s="14">
        <v>5039.82</v>
      </c>
      <c r="H23" s="14">
        <v>40.5</v>
      </c>
      <c r="I23" s="14">
        <v>0</v>
      </c>
      <c r="J23" s="14">
        <v>40.5</v>
      </c>
      <c r="K23" s="14">
        <v>5039.82</v>
      </c>
      <c r="L23" s="14">
        <v>0</v>
      </c>
      <c r="M23" s="14">
        <v>5039.82</v>
      </c>
    </row>
    <row r="24" spans="1:13" ht="39" customHeight="1" x14ac:dyDescent="0.2">
      <c r="A24" s="12" t="s">
        <v>49</v>
      </c>
      <c r="B24" s="12" t="s">
        <v>50</v>
      </c>
      <c r="C24" s="13" t="s">
        <v>31</v>
      </c>
      <c r="D24" s="14">
        <v>1876.5</v>
      </c>
      <c r="E24" s="14">
        <f>[1]CPUs!I247</f>
        <v>0.32</v>
      </c>
      <c r="F24" s="14">
        <f>[1]CPUs!J253</f>
        <v>0.39</v>
      </c>
      <c r="G24" s="14">
        <v>731.83</v>
      </c>
      <c r="H24" s="14">
        <v>1876.5</v>
      </c>
      <c r="I24" s="14">
        <v>0</v>
      </c>
      <c r="J24" s="14">
        <v>1876.5</v>
      </c>
      <c r="K24" s="14">
        <v>731.82500000000005</v>
      </c>
      <c r="L24" s="14">
        <v>0</v>
      </c>
      <c r="M24" s="14">
        <v>731.82500000000005</v>
      </c>
    </row>
    <row r="25" spans="1:13" ht="51.95" customHeight="1" x14ac:dyDescent="0.2">
      <c r="A25" s="12" t="s">
        <v>51</v>
      </c>
      <c r="B25" s="12" t="s">
        <v>52</v>
      </c>
      <c r="C25" s="13" t="s">
        <v>28</v>
      </c>
      <c r="D25" s="14">
        <v>1</v>
      </c>
      <c r="E25" s="14">
        <f>[1]CPUs!I256</f>
        <v>637.78</v>
      </c>
      <c r="F25" s="14">
        <f>[1]CPUs!J276</f>
        <v>788.48</v>
      </c>
      <c r="G25" s="14">
        <v>788.48</v>
      </c>
      <c r="H25" s="14">
        <v>1</v>
      </c>
      <c r="I25" s="14">
        <v>0</v>
      </c>
      <c r="J25" s="14">
        <v>1</v>
      </c>
      <c r="K25" s="14">
        <v>788.48</v>
      </c>
      <c r="L25" s="14">
        <v>0</v>
      </c>
      <c r="M25" s="14">
        <v>788.48</v>
      </c>
    </row>
    <row r="26" spans="1:13" ht="24" customHeight="1" x14ac:dyDescent="0.2">
      <c r="A26" s="17" t="s">
        <v>53</v>
      </c>
      <c r="B26" s="17" t="s">
        <v>54</v>
      </c>
      <c r="C26" s="17"/>
      <c r="D26" s="21"/>
      <c r="E26" s="20"/>
      <c r="F26" s="20"/>
      <c r="G26" s="21">
        <v>6086.8799999999992</v>
      </c>
      <c r="H26" s="21"/>
      <c r="I26" s="20"/>
      <c r="J26" s="21"/>
      <c r="K26" s="21">
        <v>6086.8789999999999</v>
      </c>
      <c r="L26" s="21">
        <v>0</v>
      </c>
      <c r="M26" s="21">
        <v>6086.8789999999999</v>
      </c>
    </row>
    <row r="27" spans="1:13" ht="29.25" customHeight="1" x14ac:dyDescent="0.2">
      <c r="A27" s="12" t="s">
        <v>55</v>
      </c>
      <c r="B27" s="12" t="s">
        <v>56</v>
      </c>
      <c r="C27" s="13" t="s">
        <v>31</v>
      </c>
      <c r="D27" s="14">
        <v>255.8</v>
      </c>
      <c r="E27" s="14">
        <f>[1]CPUs!I279</f>
        <v>16.239999999999998</v>
      </c>
      <c r="F27" s="14">
        <f>[1]CPUs!J286</f>
        <v>20.07</v>
      </c>
      <c r="G27" s="14">
        <v>5133.8999999999996</v>
      </c>
      <c r="H27" s="14">
        <v>255.8</v>
      </c>
      <c r="I27" s="14">
        <v>0</v>
      </c>
      <c r="J27" s="14">
        <v>255.8</v>
      </c>
      <c r="K27" s="14">
        <v>5133.8959999999997</v>
      </c>
      <c r="L27" s="14">
        <v>0</v>
      </c>
      <c r="M27" s="14">
        <v>5133.8959999999997</v>
      </c>
    </row>
    <row r="28" spans="1:13" ht="29.25" customHeight="1" x14ac:dyDescent="0.2">
      <c r="A28" s="12" t="s">
        <v>57</v>
      </c>
      <c r="B28" s="12" t="s">
        <v>58</v>
      </c>
      <c r="C28" s="13" t="s">
        <v>59</v>
      </c>
      <c r="D28" s="14">
        <v>17.100000000000001</v>
      </c>
      <c r="E28" s="14">
        <f>[1]CPUs!I289</f>
        <v>45.08</v>
      </c>
      <c r="F28" s="14">
        <f>[1]CPUs!J293</f>
        <v>55.73</v>
      </c>
      <c r="G28" s="14">
        <v>952.98</v>
      </c>
      <c r="H28" s="14">
        <v>17.100000000000001</v>
      </c>
      <c r="I28" s="14">
        <v>0</v>
      </c>
      <c r="J28" s="14">
        <v>17.100000000000001</v>
      </c>
      <c r="K28" s="14">
        <v>952.98300000000006</v>
      </c>
      <c r="L28" s="14">
        <v>0</v>
      </c>
      <c r="M28" s="14">
        <v>952.98300000000006</v>
      </c>
    </row>
    <row r="29" spans="1:13" ht="24" customHeight="1" x14ac:dyDescent="0.2">
      <c r="A29" s="17" t="s">
        <v>60</v>
      </c>
      <c r="B29" s="17" t="s">
        <v>61</v>
      </c>
      <c r="C29" s="17"/>
      <c r="D29" s="21"/>
      <c r="E29" s="20"/>
      <c r="F29" s="20"/>
      <c r="G29" s="21">
        <v>1088750.83</v>
      </c>
      <c r="H29" s="21"/>
      <c r="I29" s="20"/>
      <c r="J29" s="21"/>
      <c r="K29" s="21">
        <v>758623.61041899992</v>
      </c>
      <c r="L29" s="21">
        <v>5630.5950000000021</v>
      </c>
      <c r="M29" s="21">
        <v>764254.17541899998</v>
      </c>
    </row>
    <row r="30" spans="1:13" ht="24" customHeight="1" x14ac:dyDescent="0.2">
      <c r="A30" s="17" t="s">
        <v>62</v>
      </c>
      <c r="B30" s="17" t="s">
        <v>63</v>
      </c>
      <c r="C30" s="17"/>
      <c r="D30" s="21"/>
      <c r="E30" s="20"/>
      <c r="F30" s="20"/>
      <c r="G30" s="21">
        <v>123068.37</v>
      </c>
      <c r="H30" s="21"/>
      <c r="I30" s="20"/>
      <c r="J30" s="21"/>
      <c r="K30" s="21">
        <v>123068.37633000001</v>
      </c>
      <c r="L30" s="21">
        <v>0</v>
      </c>
      <c r="M30" s="21">
        <v>123068.37633000001</v>
      </c>
    </row>
    <row r="31" spans="1:13" ht="65.099999999999994" customHeight="1" x14ac:dyDescent="0.2">
      <c r="A31" s="12" t="s">
        <v>64</v>
      </c>
      <c r="B31" s="12" t="s">
        <v>65</v>
      </c>
      <c r="C31" s="13" t="s">
        <v>59</v>
      </c>
      <c r="D31" s="14">
        <v>150.12</v>
      </c>
      <c r="E31" s="14">
        <f>[1]CPUs!I296</f>
        <v>15.85</v>
      </c>
      <c r="F31" s="14">
        <f>[1]CPUs!J303</f>
        <v>19.59</v>
      </c>
      <c r="G31" s="14">
        <v>2940.85</v>
      </c>
      <c r="H31" s="14">
        <v>150.12</v>
      </c>
      <c r="I31" s="14">
        <v>0</v>
      </c>
      <c r="J31" s="14">
        <v>150.12</v>
      </c>
      <c r="K31" s="14">
        <v>2940.8508000000002</v>
      </c>
      <c r="L31" s="14">
        <v>0</v>
      </c>
      <c r="M31" s="14">
        <v>2940.8508000000002</v>
      </c>
    </row>
    <row r="32" spans="1:13" ht="65.099999999999994" customHeight="1" x14ac:dyDescent="0.2">
      <c r="A32" s="12" t="s">
        <v>66</v>
      </c>
      <c r="B32" s="12" t="s">
        <v>67</v>
      </c>
      <c r="C32" s="13" t="s">
        <v>59</v>
      </c>
      <c r="D32" s="14">
        <v>2843.85</v>
      </c>
      <c r="E32" s="14">
        <f>[1]CPUs!I306</f>
        <v>29.43</v>
      </c>
      <c r="F32" s="14">
        <f>[1]CPUs!J313</f>
        <v>36.380000000000003</v>
      </c>
      <c r="G32" s="14">
        <v>103459.26</v>
      </c>
      <c r="H32" s="14">
        <v>2843.85</v>
      </c>
      <c r="I32" s="14">
        <v>0</v>
      </c>
      <c r="J32" s="14">
        <v>2843.85</v>
      </c>
      <c r="K32" s="14">
        <v>103459.26300000001</v>
      </c>
      <c r="L32" s="14">
        <v>0</v>
      </c>
      <c r="M32" s="14">
        <v>103459.26300000001</v>
      </c>
    </row>
    <row r="33" spans="1:13" ht="39" customHeight="1" x14ac:dyDescent="0.2">
      <c r="A33" s="12" t="s">
        <v>68</v>
      </c>
      <c r="B33" s="12" t="s">
        <v>69</v>
      </c>
      <c r="C33" s="13" t="s">
        <v>70</v>
      </c>
      <c r="D33" s="14">
        <v>4587.6000000000004</v>
      </c>
      <c r="E33" s="14">
        <f>[1]CPUs!I316</f>
        <v>2.16</v>
      </c>
      <c r="F33" s="14">
        <f>[1]CPUs!J320</f>
        <v>2.67</v>
      </c>
      <c r="G33" s="14">
        <v>12248.89</v>
      </c>
      <c r="H33" s="14">
        <v>4587.6000000000004</v>
      </c>
      <c r="I33" s="14">
        <v>0</v>
      </c>
      <c r="J33" s="14">
        <v>4587.6000000000004</v>
      </c>
      <c r="K33" s="14">
        <v>12248.892</v>
      </c>
      <c r="L33" s="14">
        <v>0</v>
      </c>
      <c r="M33" s="14">
        <v>12248.892</v>
      </c>
    </row>
    <row r="34" spans="1:13" ht="51.95" customHeight="1" x14ac:dyDescent="0.2">
      <c r="A34" s="12" t="s">
        <v>71</v>
      </c>
      <c r="B34" s="12" t="s">
        <v>72</v>
      </c>
      <c r="C34" s="13" t="s">
        <v>59</v>
      </c>
      <c r="D34" s="14">
        <v>476.74</v>
      </c>
      <c r="E34" s="14">
        <f>[1]CPUs!I323</f>
        <v>7.5</v>
      </c>
      <c r="F34" s="14">
        <f>[1]CPUs!J329</f>
        <v>9.27</v>
      </c>
      <c r="G34" s="14">
        <v>4419.37</v>
      </c>
      <c r="H34" s="14">
        <v>476.73899999999998</v>
      </c>
      <c r="I34" s="14">
        <v>0</v>
      </c>
      <c r="J34" s="14">
        <v>476.73899999999998</v>
      </c>
      <c r="K34" s="14">
        <v>4419.3705299999992</v>
      </c>
      <c r="L34" s="14">
        <v>0</v>
      </c>
      <c r="M34" s="14">
        <v>4419.3705299999992</v>
      </c>
    </row>
    <row r="35" spans="1:13" ht="24" customHeight="1" x14ac:dyDescent="0.2">
      <c r="A35" s="17" t="s">
        <v>73</v>
      </c>
      <c r="B35" s="17" t="s">
        <v>74</v>
      </c>
      <c r="C35" s="17"/>
      <c r="D35" s="21"/>
      <c r="E35" s="20"/>
      <c r="F35" s="20"/>
      <c r="G35" s="21">
        <v>380835.08999999997</v>
      </c>
      <c r="H35" s="21"/>
      <c r="I35" s="20"/>
      <c r="J35" s="21"/>
      <c r="K35" s="21">
        <v>373942.58499999996</v>
      </c>
      <c r="L35" s="21">
        <v>0</v>
      </c>
      <c r="M35" s="21">
        <v>373942.58499999996</v>
      </c>
    </row>
    <row r="36" spans="1:13" ht="51.95" customHeight="1" x14ac:dyDescent="0.2">
      <c r="A36" s="12" t="s">
        <v>75</v>
      </c>
      <c r="B36" s="12" t="s">
        <v>76</v>
      </c>
      <c r="C36" s="13" t="s">
        <v>46</v>
      </c>
      <c r="D36" s="14">
        <v>3385</v>
      </c>
      <c r="E36" s="14">
        <f>[1]CPUs!I332</f>
        <v>88.4</v>
      </c>
      <c r="F36" s="14">
        <f>[1]CPUs!J344</f>
        <v>109.28</v>
      </c>
      <c r="G36" s="14">
        <v>369912.8</v>
      </c>
      <c r="H36" s="14">
        <v>3385</v>
      </c>
      <c r="I36" s="14">
        <v>0</v>
      </c>
      <c r="J36" s="14">
        <v>3385</v>
      </c>
      <c r="K36" s="14">
        <v>369912.8</v>
      </c>
      <c r="L36" s="14">
        <v>0</v>
      </c>
      <c r="M36" s="14">
        <v>369912.8</v>
      </c>
    </row>
    <row r="37" spans="1:13" ht="32.1" customHeight="1" x14ac:dyDescent="0.2">
      <c r="A37" s="12" t="s">
        <v>77</v>
      </c>
      <c r="B37" s="12" t="s">
        <v>78</v>
      </c>
      <c r="C37" s="13" t="s">
        <v>79</v>
      </c>
      <c r="D37" s="14">
        <v>532.24</v>
      </c>
      <c r="E37" s="14">
        <f>[1]CPUs!I347</f>
        <v>10.48</v>
      </c>
      <c r="F37" s="14">
        <f>[1]CPUs!J352</f>
        <v>12.95</v>
      </c>
      <c r="G37" s="14">
        <v>6892.5</v>
      </c>
      <c r="H37" s="14">
        <v>0</v>
      </c>
      <c r="I37" s="14">
        <v>0</v>
      </c>
      <c r="J37" s="14">
        <v>0</v>
      </c>
      <c r="K37" s="14">
        <v>0</v>
      </c>
      <c r="L37" s="14">
        <v>0</v>
      </c>
      <c r="M37" s="14">
        <v>0</v>
      </c>
    </row>
    <row r="38" spans="1:13" ht="32.1" customHeight="1" x14ac:dyDescent="0.2">
      <c r="A38" s="12" t="s">
        <v>80</v>
      </c>
      <c r="B38" s="12" t="s">
        <v>81</v>
      </c>
      <c r="C38" s="13" t="s">
        <v>79</v>
      </c>
      <c r="D38" s="14">
        <v>244.23</v>
      </c>
      <c r="E38" s="14">
        <f>[1]CPUs!I355</f>
        <v>13.35</v>
      </c>
      <c r="F38" s="14">
        <f>[1]CPUs!J362</f>
        <v>16.5</v>
      </c>
      <c r="G38" s="14">
        <v>4029.79</v>
      </c>
      <c r="H38" s="14">
        <v>244.23</v>
      </c>
      <c r="I38" s="14">
        <v>0</v>
      </c>
      <c r="J38" s="14">
        <v>244.23</v>
      </c>
      <c r="K38" s="14">
        <v>4029.7849999999994</v>
      </c>
      <c r="L38" s="14">
        <v>0</v>
      </c>
      <c r="M38" s="14">
        <v>4029.7849999999994</v>
      </c>
    </row>
    <row r="39" spans="1:13" ht="24" customHeight="1" x14ac:dyDescent="0.2">
      <c r="A39" s="17" t="s">
        <v>82</v>
      </c>
      <c r="B39" s="17" t="s">
        <v>83</v>
      </c>
      <c r="C39" s="17"/>
      <c r="D39" s="21"/>
      <c r="E39" s="20"/>
      <c r="F39" s="20"/>
      <c r="G39" s="21">
        <v>584847.37</v>
      </c>
      <c r="H39" s="21"/>
      <c r="I39" s="20"/>
      <c r="J39" s="21"/>
      <c r="K39" s="21">
        <v>261612.64908899995</v>
      </c>
      <c r="L39" s="21">
        <v>5630.5950000000021</v>
      </c>
      <c r="M39" s="21">
        <v>267243.21408900002</v>
      </c>
    </row>
    <row r="40" spans="1:13" ht="24" customHeight="1" x14ac:dyDescent="0.2">
      <c r="A40" s="17" t="s">
        <v>84</v>
      </c>
      <c r="B40" s="17" t="s">
        <v>85</v>
      </c>
      <c r="C40" s="17"/>
      <c r="D40" s="21"/>
      <c r="E40" s="20"/>
      <c r="F40" s="20"/>
      <c r="G40" s="21">
        <v>341800.61</v>
      </c>
      <c r="H40" s="21"/>
      <c r="I40" s="20"/>
      <c r="J40" s="21"/>
      <c r="K40" s="21">
        <v>104841.39311399999</v>
      </c>
      <c r="L40" s="21">
        <v>0</v>
      </c>
      <c r="M40" s="21">
        <v>104841.36311399999</v>
      </c>
    </row>
    <row r="41" spans="1:13" ht="51.95" customHeight="1" x14ac:dyDescent="0.2">
      <c r="A41" s="12" t="s">
        <v>86</v>
      </c>
      <c r="B41" s="12" t="s">
        <v>87</v>
      </c>
      <c r="C41" s="13" t="s">
        <v>46</v>
      </c>
      <c r="D41" s="14">
        <v>2122.13</v>
      </c>
      <c r="E41" s="14">
        <f>[1]CPUs!I365</f>
        <v>127.94</v>
      </c>
      <c r="F41" s="14">
        <f>[1]CPUs!J377</f>
        <v>158.16999999999999</v>
      </c>
      <c r="G41" s="14">
        <v>335657.3</v>
      </c>
      <c r="H41" s="14">
        <v>624</v>
      </c>
      <c r="I41" s="14">
        <v>0</v>
      </c>
      <c r="J41" s="14">
        <v>624</v>
      </c>
      <c r="K41" s="14">
        <v>98698.079999999987</v>
      </c>
      <c r="L41" s="14">
        <v>0</v>
      </c>
      <c r="M41" s="14">
        <v>98698.079999999987</v>
      </c>
    </row>
    <row r="42" spans="1:13" ht="30.95" customHeight="1" x14ac:dyDescent="0.2">
      <c r="A42" s="12" t="s">
        <v>88</v>
      </c>
      <c r="B42" s="12" t="s">
        <v>89</v>
      </c>
      <c r="C42" s="13" t="s">
        <v>59</v>
      </c>
      <c r="D42" s="14">
        <v>149.91</v>
      </c>
      <c r="E42" s="14">
        <f>[1]CPUs!I380</f>
        <v>33.15</v>
      </c>
      <c r="F42" s="14">
        <f>[1]CPUs!J387</f>
        <v>40.98</v>
      </c>
      <c r="G42" s="14">
        <v>6143.31</v>
      </c>
      <c r="H42" s="14">
        <v>149.9093</v>
      </c>
      <c r="I42" s="14">
        <v>0</v>
      </c>
      <c r="J42" s="14">
        <v>149.9093</v>
      </c>
      <c r="K42" s="14">
        <v>6143.3131139999996</v>
      </c>
      <c r="L42" s="14">
        <v>0</v>
      </c>
      <c r="M42" s="14">
        <v>6143.2831139999998</v>
      </c>
    </row>
    <row r="43" spans="1:13" ht="24" customHeight="1" x14ac:dyDescent="0.2">
      <c r="A43" s="17" t="s">
        <v>90</v>
      </c>
      <c r="B43" s="17" t="s">
        <v>91</v>
      </c>
      <c r="C43" s="17"/>
      <c r="D43" s="21"/>
      <c r="E43" s="20"/>
      <c r="F43" s="20"/>
      <c r="G43" s="21">
        <v>243046.75999999998</v>
      </c>
      <c r="H43" s="21"/>
      <c r="I43" s="20"/>
      <c r="J43" s="21"/>
      <c r="K43" s="21">
        <v>156771.25597499998</v>
      </c>
      <c r="L43" s="21">
        <v>5630.5950000000021</v>
      </c>
      <c r="M43" s="21">
        <v>162401.85097500001</v>
      </c>
    </row>
    <row r="44" spans="1:13" ht="39" customHeight="1" x14ac:dyDescent="0.2">
      <c r="A44" s="12" t="s">
        <v>92</v>
      </c>
      <c r="B44" s="12" t="s">
        <v>93</v>
      </c>
      <c r="C44" s="13" t="s">
        <v>59</v>
      </c>
      <c r="D44" s="14">
        <v>51.14</v>
      </c>
      <c r="E44" s="14">
        <f>[1]CPUs!I390</f>
        <v>618.26</v>
      </c>
      <c r="F44" s="14">
        <f>[1]CPUs!J397</f>
        <v>764.35</v>
      </c>
      <c r="G44" s="14">
        <v>39088.85</v>
      </c>
      <c r="H44" s="14">
        <v>28</v>
      </c>
      <c r="I44" s="14">
        <v>0</v>
      </c>
      <c r="J44" s="14">
        <v>28</v>
      </c>
      <c r="K44" s="14">
        <v>21401.8</v>
      </c>
      <c r="L44" s="14">
        <v>0</v>
      </c>
      <c r="M44" s="14">
        <v>21401.8</v>
      </c>
    </row>
    <row r="45" spans="1:13" ht="39" customHeight="1" x14ac:dyDescent="0.2">
      <c r="A45" s="12" t="s">
        <v>94</v>
      </c>
      <c r="B45" s="12" t="s">
        <v>95</v>
      </c>
      <c r="C45" s="13" t="s">
        <v>59</v>
      </c>
      <c r="D45" s="14">
        <v>52.5</v>
      </c>
      <c r="E45" s="14">
        <f>[1]CPUs!I400</f>
        <v>78.849999999999994</v>
      </c>
      <c r="F45" s="14">
        <f>[1]CPUs!J404</f>
        <v>97.48</v>
      </c>
      <c r="G45" s="14">
        <v>5117.7</v>
      </c>
      <c r="H45" s="14">
        <v>52.5</v>
      </c>
      <c r="I45" s="14">
        <v>0</v>
      </c>
      <c r="J45" s="14">
        <v>52.5</v>
      </c>
      <c r="K45" s="14">
        <v>5117.7</v>
      </c>
      <c r="L45" s="14">
        <v>0</v>
      </c>
      <c r="M45" s="14">
        <v>5117.7</v>
      </c>
    </row>
    <row r="46" spans="1:13" ht="39" customHeight="1" x14ac:dyDescent="0.2">
      <c r="A46" s="12" t="s">
        <v>96</v>
      </c>
      <c r="B46" s="12" t="s">
        <v>97</v>
      </c>
      <c r="C46" s="13" t="s">
        <v>31</v>
      </c>
      <c r="D46" s="14">
        <v>136.63999999999999</v>
      </c>
      <c r="E46" s="14">
        <f>[1]CPUs!I407</f>
        <v>119.28</v>
      </c>
      <c r="F46" s="14">
        <f>[1]CPUs!J421</f>
        <v>147.46</v>
      </c>
      <c r="G46" s="14">
        <v>20148.93</v>
      </c>
      <c r="H46" s="14">
        <v>136.63999999999999</v>
      </c>
      <c r="I46" s="14">
        <v>0</v>
      </c>
      <c r="J46" s="14">
        <v>136.63999999999999</v>
      </c>
      <c r="K46" s="14">
        <v>20148.934399999998</v>
      </c>
      <c r="L46" s="14">
        <v>0</v>
      </c>
      <c r="M46" s="14">
        <v>20148.934399999998</v>
      </c>
    </row>
    <row r="47" spans="1:13" ht="26.1" customHeight="1" x14ac:dyDescent="0.2">
      <c r="A47" s="12" t="s">
        <v>98</v>
      </c>
      <c r="B47" s="12" t="s">
        <v>99</v>
      </c>
      <c r="C47" s="13" t="s">
        <v>59</v>
      </c>
      <c r="D47" s="14">
        <v>11.14</v>
      </c>
      <c r="E47" s="14">
        <f>[1]CPUs!I424</f>
        <v>68.319999999999993</v>
      </c>
      <c r="F47" s="14">
        <f>[1]CPUs!J427</f>
        <v>84.46</v>
      </c>
      <c r="G47" s="14">
        <v>940.88</v>
      </c>
      <c r="H47" s="14">
        <v>11.14</v>
      </c>
      <c r="I47" s="14">
        <v>0</v>
      </c>
      <c r="J47" s="14">
        <v>11.14</v>
      </c>
      <c r="K47" s="14">
        <v>940.88440000000003</v>
      </c>
      <c r="L47" s="14">
        <v>0</v>
      </c>
      <c r="M47" s="14">
        <v>940.88440000000003</v>
      </c>
    </row>
    <row r="48" spans="1:13" ht="39" customHeight="1" x14ac:dyDescent="0.2">
      <c r="A48" s="12" t="s">
        <v>100</v>
      </c>
      <c r="B48" s="12" t="s">
        <v>101</v>
      </c>
      <c r="C48" s="13" t="s">
        <v>31</v>
      </c>
      <c r="D48" s="14">
        <v>157.27000000000001</v>
      </c>
      <c r="E48" s="14">
        <f>[1]CPUs!I430</f>
        <v>2.73</v>
      </c>
      <c r="F48" s="14">
        <f>[1]CPUs!J435</f>
        <v>3.37</v>
      </c>
      <c r="G48" s="14">
        <v>529.99</v>
      </c>
      <c r="H48" s="14">
        <v>0</v>
      </c>
      <c r="I48" s="14">
        <v>0</v>
      </c>
      <c r="J48" s="14">
        <v>0</v>
      </c>
      <c r="K48" s="14">
        <v>0</v>
      </c>
      <c r="L48" s="14">
        <v>0</v>
      </c>
      <c r="M48" s="14">
        <v>0</v>
      </c>
    </row>
    <row r="49" spans="1:13" ht="39" customHeight="1" x14ac:dyDescent="0.2">
      <c r="A49" s="12" t="s">
        <v>102</v>
      </c>
      <c r="B49" s="12" t="s">
        <v>103</v>
      </c>
      <c r="C49" s="13" t="s">
        <v>79</v>
      </c>
      <c r="D49" s="14">
        <v>447.1</v>
      </c>
      <c r="E49" s="14">
        <f>[1]CPUs!I438</f>
        <v>11.82</v>
      </c>
      <c r="F49" s="14">
        <f>[1]CPUs!J445</f>
        <v>14.61</v>
      </c>
      <c r="G49" s="14">
        <v>6532.13</v>
      </c>
      <c r="H49" s="14">
        <v>145.19999999999999</v>
      </c>
      <c r="I49" s="14">
        <v>301.90000000000003</v>
      </c>
      <c r="J49" s="14">
        <v>447.1</v>
      </c>
      <c r="K49" s="14">
        <v>2121.402</v>
      </c>
      <c r="L49" s="14">
        <v>4410.759</v>
      </c>
      <c r="M49" s="14">
        <v>6532.1610000000001</v>
      </c>
    </row>
    <row r="50" spans="1:13" ht="30" customHeight="1" x14ac:dyDescent="0.2">
      <c r="A50" s="12" t="s">
        <v>104</v>
      </c>
      <c r="B50" s="12" t="s">
        <v>105</v>
      </c>
      <c r="C50" s="13" t="s">
        <v>79</v>
      </c>
      <c r="D50" s="14">
        <v>2547.3000000000002</v>
      </c>
      <c r="E50" s="14">
        <f>[1]CPUs!I448</f>
        <v>11.26</v>
      </c>
      <c r="F50" s="14">
        <f>[1]CPUs!J455</f>
        <v>13.92</v>
      </c>
      <c r="G50" s="14">
        <v>35458.410000000003</v>
      </c>
      <c r="H50" s="14">
        <v>1874.4</v>
      </c>
      <c r="I50" s="14">
        <v>0</v>
      </c>
      <c r="J50" s="14">
        <v>1874.4</v>
      </c>
      <c r="K50" s="14">
        <v>26091.648000000001</v>
      </c>
      <c r="L50" s="14">
        <v>0</v>
      </c>
      <c r="M50" s="14">
        <v>26091.648000000001</v>
      </c>
    </row>
    <row r="51" spans="1:13" ht="30" customHeight="1" x14ac:dyDescent="0.2">
      <c r="A51" s="12" t="s">
        <v>106</v>
      </c>
      <c r="B51" s="12" t="s">
        <v>107</v>
      </c>
      <c r="C51" s="13" t="s">
        <v>79</v>
      </c>
      <c r="D51" s="14">
        <v>2864.7</v>
      </c>
      <c r="E51" s="14">
        <f>[1]CPUs!I458</f>
        <v>10.66</v>
      </c>
      <c r="F51" s="14">
        <f>[1]CPUs!J465</f>
        <v>13.17</v>
      </c>
      <c r="G51" s="14">
        <v>37728.089999999997</v>
      </c>
      <c r="H51" s="14">
        <v>1179.2</v>
      </c>
      <c r="I51" s="14">
        <v>0</v>
      </c>
      <c r="J51" s="14">
        <v>1179.2</v>
      </c>
      <c r="K51" s="14">
        <v>15530.064</v>
      </c>
      <c r="L51" s="14">
        <v>0</v>
      </c>
      <c r="M51" s="14">
        <v>15530.064</v>
      </c>
    </row>
    <row r="52" spans="1:13" ht="30" customHeight="1" x14ac:dyDescent="0.2">
      <c r="A52" s="12" t="s">
        <v>108</v>
      </c>
      <c r="B52" s="12" t="s">
        <v>109</v>
      </c>
      <c r="C52" s="13" t="s">
        <v>79</v>
      </c>
      <c r="D52" s="14">
        <v>1018.8</v>
      </c>
      <c r="E52" s="14">
        <f>[1]CPUs!I468</f>
        <v>15.85</v>
      </c>
      <c r="F52" s="14">
        <f>[1]CPUs!J475</f>
        <v>19.59</v>
      </c>
      <c r="G52" s="14">
        <v>19958.29</v>
      </c>
      <c r="H52" s="14">
        <v>965.8</v>
      </c>
      <c r="I52" s="14">
        <v>53</v>
      </c>
      <c r="J52" s="14">
        <v>1018.8</v>
      </c>
      <c r="K52" s="14">
        <v>18920.021999999997</v>
      </c>
      <c r="L52" s="14">
        <v>1038.27</v>
      </c>
      <c r="M52" s="14">
        <v>19958.291999999998</v>
      </c>
    </row>
    <row r="53" spans="1:13" ht="39" customHeight="1" x14ac:dyDescent="0.2">
      <c r="A53" s="12" t="s">
        <v>110</v>
      </c>
      <c r="B53" s="12" t="s">
        <v>111</v>
      </c>
      <c r="C53" s="13" t="s">
        <v>59</v>
      </c>
      <c r="D53" s="14">
        <v>2.36</v>
      </c>
      <c r="E53" s="14">
        <f>[1]CPUs!I478</f>
        <v>426.8</v>
      </c>
      <c r="F53" s="14">
        <f>[1]CPUs!J484</f>
        <v>527.65</v>
      </c>
      <c r="G53" s="14">
        <v>1245.25</v>
      </c>
      <c r="H53" s="14">
        <v>2.3595000000000002</v>
      </c>
      <c r="I53" s="14">
        <v>0</v>
      </c>
      <c r="J53" s="14">
        <v>2.3595000000000002</v>
      </c>
      <c r="K53" s="14">
        <v>1245.2501750000001</v>
      </c>
      <c r="L53" s="14">
        <v>0</v>
      </c>
      <c r="M53" s="14">
        <v>1245.2501750000001</v>
      </c>
    </row>
    <row r="54" spans="1:13" ht="30" customHeight="1" x14ac:dyDescent="0.2">
      <c r="A54" s="12" t="s">
        <v>112</v>
      </c>
      <c r="B54" s="12" t="s">
        <v>113</v>
      </c>
      <c r="C54" s="13" t="s">
        <v>79</v>
      </c>
      <c r="D54" s="14">
        <v>289.2</v>
      </c>
      <c r="E54" s="14">
        <f>[1]CPUs!I487</f>
        <v>11.82</v>
      </c>
      <c r="F54" s="14">
        <f>[1]CPUs!J494</f>
        <v>14.61</v>
      </c>
      <c r="G54" s="14">
        <v>4225.21</v>
      </c>
      <c r="H54" s="14">
        <v>289.2</v>
      </c>
      <c r="I54" s="14">
        <v>0</v>
      </c>
      <c r="J54" s="14">
        <v>289.2</v>
      </c>
      <c r="K54" s="14">
        <v>4225.2119999999995</v>
      </c>
      <c r="L54" s="14">
        <v>0</v>
      </c>
      <c r="M54" s="14">
        <v>4225.2119999999995</v>
      </c>
    </row>
    <row r="55" spans="1:13" ht="30" customHeight="1" x14ac:dyDescent="0.2">
      <c r="A55" s="12" t="s">
        <v>114</v>
      </c>
      <c r="B55" s="12" t="s">
        <v>115</v>
      </c>
      <c r="C55" s="13" t="s">
        <v>79</v>
      </c>
      <c r="D55" s="14">
        <v>303.60000000000002</v>
      </c>
      <c r="E55" s="14">
        <f>[1]CPUs!I497</f>
        <v>11.53</v>
      </c>
      <c r="F55" s="14">
        <f>[1]CPUs!J504</f>
        <v>14.25</v>
      </c>
      <c r="G55" s="14">
        <v>4326.3</v>
      </c>
      <c r="H55" s="14">
        <v>260.7</v>
      </c>
      <c r="I55" s="14">
        <v>0</v>
      </c>
      <c r="J55" s="14">
        <v>260.7</v>
      </c>
      <c r="K55" s="14">
        <v>3714.9749999999999</v>
      </c>
      <c r="L55" s="14">
        <v>0</v>
      </c>
      <c r="M55" s="14">
        <v>3714.9749999999999</v>
      </c>
    </row>
    <row r="56" spans="1:13" ht="30" customHeight="1" x14ac:dyDescent="0.2">
      <c r="A56" s="12" t="s">
        <v>116</v>
      </c>
      <c r="B56" s="12" t="s">
        <v>117</v>
      </c>
      <c r="C56" s="13" t="s">
        <v>79</v>
      </c>
      <c r="D56" s="14">
        <v>3312.7</v>
      </c>
      <c r="E56" s="14">
        <f>[1]CPUs!I507</f>
        <v>14.84</v>
      </c>
      <c r="F56" s="14">
        <f>[1]CPUs!J514</f>
        <v>18.34</v>
      </c>
      <c r="G56" s="14">
        <v>60754.91</v>
      </c>
      <c r="H56" s="14">
        <v>1680.8</v>
      </c>
      <c r="I56" s="14">
        <v>9.9000000000000909</v>
      </c>
      <c r="J56" s="14">
        <v>1690.7</v>
      </c>
      <c r="K56" s="14">
        <v>30825.871999999999</v>
      </c>
      <c r="L56" s="14">
        <v>181.56600000000168</v>
      </c>
      <c r="M56" s="14">
        <v>31007.438000000002</v>
      </c>
    </row>
    <row r="57" spans="1:13" ht="30" customHeight="1" x14ac:dyDescent="0.2">
      <c r="A57" s="12" t="s">
        <v>118</v>
      </c>
      <c r="B57" s="12" t="s">
        <v>119</v>
      </c>
      <c r="C57" s="13" t="s">
        <v>79</v>
      </c>
      <c r="D57" s="14">
        <v>335.5</v>
      </c>
      <c r="E57" s="14">
        <f>[1]CPUs!I517</f>
        <v>16.86</v>
      </c>
      <c r="F57" s="14">
        <f>[1]CPUs!J524</f>
        <v>20.84</v>
      </c>
      <c r="G57" s="14">
        <v>6991.82</v>
      </c>
      <c r="H57" s="14">
        <v>311.3</v>
      </c>
      <c r="I57" s="14"/>
      <c r="J57" s="14">
        <v>311.3</v>
      </c>
      <c r="K57" s="14">
        <v>6487.4920000000002</v>
      </c>
      <c r="L57" s="14">
        <v>0</v>
      </c>
      <c r="M57" s="14">
        <v>6487.4920000000002</v>
      </c>
    </row>
    <row r="58" spans="1:13" ht="24" customHeight="1" x14ac:dyDescent="0.2">
      <c r="A58" s="17" t="s">
        <v>120</v>
      </c>
      <c r="B58" s="17" t="s">
        <v>121</v>
      </c>
      <c r="C58" s="17"/>
      <c r="D58" s="21"/>
      <c r="E58" s="20"/>
      <c r="F58" s="20"/>
      <c r="G58" s="21">
        <v>8489090.3800000008</v>
      </c>
      <c r="H58" s="21"/>
      <c r="I58" s="20"/>
      <c r="J58" s="21"/>
      <c r="K58" s="21">
        <v>3718336.2245280822</v>
      </c>
      <c r="L58" s="21">
        <v>544728.87118264462</v>
      </c>
      <c r="M58" s="21">
        <v>4263065.0957107274</v>
      </c>
    </row>
    <row r="59" spans="1:13" ht="32.25" customHeight="1" x14ac:dyDescent="0.2">
      <c r="A59" s="12" t="s">
        <v>122</v>
      </c>
      <c r="B59" s="12" t="s">
        <v>123</v>
      </c>
      <c r="C59" s="13" t="s">
        <v>79</v>
      </c>
      <c r="D59" s="14">
        <v>637.54999999999995</v>
      </c>
      <c r="E59" s="14">
        <f>[1]CPUs!I527</f>
        <v>15.98</v>
      </c>
      <c r="F59" s="14">
        <f>[1]CPUs!J534</f>
        <v>19.75</v>
      </c>
      <c r="G59" s="14">
        <v>12591.61</v>
      </c>
      <c r="H59" s="14">
        <v>0</v>
      </c>
      <c r="I59" s="14">
        <v>0</v>
      </c>
      <c r="J59" s="14">
        <v>0</v>
      </c>
      <c r="K59" s="14">
        <v>0</v>
      </c>
      <c r="L59" s="14">
        <v>0</v>
      </c>
      <c r="M59" s="14">
        <v>0</v>
      </c>
    </row>
    <row r="60" spans="1:13" ht="48" customHeight="1" x14ac:dyDescent="0.2">
      <c r="A60" s="12" t="s">
        <v>124</v>
      </c>
      <c r="B60" s="12" t="s">
        <v>125</v>
      </c>
      <c r="C60" s="13" t="s">
        <v>79</v>
      </c>
      <c r="D60" s="14">
        <v>207806.207819</v>
      </c>
      <c r="E60" s="14">
        <f>[1]CPUs!I537</f>
        <v>28.331400477099997</v>
      </c>
      <c r="F60" s="14">
        <f>[1]CPUs!J544</f>
        <v>35.026110409838729</v>
      </c>
      <c r="G60" s="14">
        <v>7278643.1699999999</v>
      </c>
      <c r="H60" s="14">
        <v>106158.982</v>
      </c>
      <c r="I60" s="14">
        <v>15552.079999999998</v>
      </c>
      <c r="J60" s="14">
        <v>121711.06200000001</v>
      </c>
      <c r="K60" s="14">
        <v>3718336.2245280822</v>
      </c>
      <c r="L60" s="14">
        <v>544728.87118264462</v>
      </c>
      <c r="M60" s="14">
        <v>4263065.0957107274</v>
      </c>
    </row>
    <row r="61" spans="1:13" ht="32.25" customHeight="1" x14ac:dyDescent="0.2">
      <c r="A61" s="12" t="s">
        <v>126</v>
      </c>
      <c r="B61" s="12" t="s">
        <v>127</v>
      </c>
      <c r="C61" s="13" t="s">
        <v>31</v>
      </c>
      <c r="D61" s="14">
        <v>4539.84</v>
      </c>
      <c r="E61" s="14">
        <f>[1]CPUs!I547</f>
        <v>200.14249999999998</v>
      </c>
      <c r="F61" s="14">
        <f>[1]CPUs!J551</f>
        <v>247.43617274999997</v>
      </c>
      <c r="G61" s="14">
        <v>1123320.6299999999</v>
      </c>
      <c r="H61" s="14">
        <v>0</v>
      </c>
      <c r="I61" s="14">
        <v>0</v>
      </c>
      <c r="J61" s="14">
        <v>0</v>
      </c>
      <c r="K61" s="14">
        <v>0</v>
      </c>
      <c r="L61" s="14">
        <v>0</v>
      </c>
      <c r="M61" s="14">
        <v>0</v>
      </c>
    </row>
    <row r="62" spans="1:13" ht="32.25" customHeight="1" x14ac:dyDescent="0.2">
      <c r="A62" s="12" t="s">
        <v>128</v>
      </c>
      <c r="B62" s="12" t="s">
        <v>129</v>
      </c>
      <c r="C62" s="13" t="s">
        <v>31</v>
      </c>
      <c r="D62" s="14">
        <v>102.9</v>
      </c>
      <c r="E62" s="14">
        <f>[1]CPUs!I554</f>
        <v>89.81</v>
      </c>
      <c r="F62" s="14">
        <f>[1]CPUs!J559</f>
        <v>111.03</v>
      </c>
      <c r="G62" s="14">
        <v>11424.98</v>
      </c>
      <c r="H62" s="14">
        <v>0</v>
      </c>
      <c r="I62" s="14">
        <v>0</v>
      </c>
      <c r="J62" s="14">
        <v>0</v>
      </c>
      <c r="K62" s="14">
        <v>0</v>
      </c>
      <c r="L62" s="14">
        <v>0</v>
      </c>
      <c r="M62" s="14">
        <v>0</v>
      </c>
    </row>
    <row r="63" spans="1:13" ht="39" customHeight="1" x14ac:dyDescent="0.2">
      <c r="A63" s="12" t="s">
        <v>130</v>
      </c>
      <c r="B63" s="12" t="s">
        <v>131</v>
      </c>
      <c r="C63" s="13" t="s">
        <v>59</v>
      </c>
      <c r="D63" s="14">
        <v>79.88</v>
      </c>
      <c r="E63" s="14">
        <f>[1]CPUs!I562</f>
        <v>639.05999999999995</v>
      </c>
      <c r="F63" s="14">
        <f>[1]CPUs!J570</f>
        <v>790.06</v>
      </c>
      <c r="G63" s="14">
        <v>63109.99</v>
      </c>
      <c r="H63" s="14">
        <v>0</v>
      </c>
      <c r="I63" s="14">
        <v>0</v>
      </c>
      <c r="J63" s="14">
        <v>0</v>
      </c>
      <c r="K63" s="14">
        <v>0</v>
      </c>
      <c r="L63" s="14">
        <v>0</v>
      </c>
      <c r="M63" s="14">
        <v>0</v>
      </c>
    </row>
    <row r="64" spans="1:13" ht="24" hidden="1" customHeight="1" x14ac:dyDescent="0.2">
      <c r="A64" s="17" t="s">
        <v>132</v>
      </c>
      <c r="B64" s="17" t="s">
        <v>133</v>
      </c>
      <c r="C64" s="17"/>
      <c r="D64" s="21"/>
      <c r="E64" s="20"/>
      <c r="F64" s="20"/>
      <c r="G64" s="21">
        <v>628559.62999999989</v>
      </c>
      <c r="H64" s="21"/>
      <c r="I64" s="20"/>
      <c r="J64" s="21"/>
      <c r="K64" s="21">
        <v>0</v>
      </c>
      <c r="L64" s="21">
        <v>0</v>
      </c>
      <c r="M64" s="21">
        <v>0</v>
      </c>
    </row>
    <row r="65" spans="1:13" ht="51.95" hidden="1" customHeight="1" x14ac:dyDescent="0.2">
      <c r="A65" s="12" t="s">
        <v>134</v>
      </c>
      <c r="B65" s="12" t="s">
        <v>135</v>
      </c>
      <c r="C65" s="13" t="s">
        <v>31</v>
      </c>
      <c r="D65" s="14">
        <v>3301.92</v>
      </c>
      <c r="E65" s="14">
        <f>[1]CPUs!I573</f>
        <v>48.97</v>
      </c>
      <c r="F65" s="14">
        <f>[1]CPUs!J581</f>
        <v>60.54</v>
      </c>
      <c r="G65" s="14">
        <v>199898.23</v>
      </c>
      <c r="H65" s="14">
        <v>0</v>
      </c>
      <c r="I65" s="14">
        <v>0</v>
      </c>
      <c r="J65" s="14">
        <v>0</v>
      </c>
      <c r="K65" s="14">
        <v>0</v>
      </c>
      <c r="L65" s="14">
        <v>0</v>
      </c>
      <c r="M65" s="14">
        <v>0</v>
      </c>
    </row>
    <row r="66" spans="1:13" ht="51.95" hidden="1" customHeight="1" x14ac:dyDescent="0.2">
      <c r="A66" s="12" t="s">
        <v>136</v>
      </c>
      <c r="B66" s="12" t="s">
        <v>137</v>
      </c>
      <c r="C66" s="13" t="s">
        <v>31</v>
      </c>
      <c r="D66" s="14">
        <v>1582.23</v>
      </c>
      <c r="E66" s="14">
        <f>[1]CPUs!I584</f>
        <v>133.0293231</v>
      </c>
      <c r="F66" s="14">
        <f>[1]CPUs!J598</f>
        <v>164.46415214852999</v>
      </c>
      <c r="G66" s="14">
        <v>260220.11</v>
      </c>
      <c r="H66" s="14">
        <v>0</v>
      </c>
      <c r="I66" s="14">
        <v>0</v>
      </c>
      <c r="J66" s="14">
        <v>0</v>
      </c>
      <c r="K66" s="14">
        <v>0</v>
      </c>
      <c r="L66" s="14">
        <v>0</v>
      </c>
      <c r="M66" s="14">
        <v>0</v>
      </c>
    </row>
    <row r="67" spans="1:13" ht="39" hidden="1" customHeight="1" x14ac:dyDescent="0.2">
      <c r="A67" s="12" t="s">
        <v>138</v>
      </c>
      <c r="B67" s="12" t="s">
        <v>139</v>
      </c>
      <c r="C67" s="13" t="s">
        <v>31</v>
      </c>
      <c r="D67" s="14">
        <v>69.7</v>
      </c>
      <c r="E67" s="14">
        <f>[1]CPUs!I601</f>
        <v>454.69917899999996</v>
      </c>
      <c r="F67" s="14">
        <f>[1]CPUs!J610</f>
        <v>562.14459499769998</v>
      </c>
      <c r="G67" s="14">
        <v>39181.47</v>
      </c>
      <c r="H67" s="14">
        <v>0</v>
      </c>
      <c r="I67" s="14">
        <v>0</v>
      </c>
      <c r="J67" s="14">
        <v>0</v>
      </c>
      <c r="K67" s="14">
        <v>0</v>
      </c>
      <c r="L67" s="14">
        <v>0</v>
      </c>
      <c r="M67" s="14">
        <v>0</v>
      </c>
    </row>
    <row r="68" spans="1:13" ht="51.95" hidden="1" customHeight="1" x14ac:dyDescent="0.2">
      <c r="A68" s="12" t="s">
        <v>140</v>
      </c>
      <c r="B68" s="12" t="s">
        <v>141</v>
      </c>
      <c r="C68" s="13" t="s">
        <v>31</v>
      </c>
      <c r="D68" s="14">
        <v>254.7</v>
      </c>
      <c r="E68" s="14">
        <f>[1]CPUs!I613</f>
        <v>121.35</v>
      </c>
      <c r="F68" s="14">
        <f>[1]CPUs!J621</f>
        <v>150.02000000000001</v>
      </c>
      <c r="G68" s="14">
        <v>38210.089999999997</v>
      </c>
      <c r="H68" s="14">
        <v>0</v>
      </c>
      <c r="I68" s="14">
        <v>0</v>
      </c>
      <c r="J68" s="14">
        <v>0</v>
      </c>
      <c r="K68" s="14">
        <v>0</v>
      </c>
      <c r="L68" s="14">
        <v>0</v>
      </c>
      <c r="M68" s="14">
        <v>0</v>
      </c>
    </row>
    <row r="69" spans="1:13" ht="26.1" hidden="1" customHeight="1" x14ac:dyDescent="0.2">
      <c r="A69" s="12" t="s">
        <v>142</v>
      </c>
      <c r="B69" s="12" t="s">
        <v>143</v>
      </c>
      <c r="C69" s="13" t="s">
        <v>31</v>
      </c>
      <c r="D69" s="14">
        <v>182.58</v>
      </c>
      <c r="E69" s="14">
        <f>[1]CPUs!I624</f>
        <v>403.36814500000003</v>
      </c>
      <c r="F69" s="14">
        <f>[1]CPUs!J635</f>
        <v>498.68403766350002</v>
      </c>
      <c r="G69" s="14">
        <v>91049.73</v>
      </c>
      <c r="H69" s="14">
        <v>0</v>
      </c>
      <c r="I69" s="14">
        <v>0</v>
      </c>
      <c r="J69" s="14">
        <v>0</v>
      </c>
      <c r="K69" s="14">
        <v>0</v>
      </c>
      <c r="L69" s="14">
        <v>0</v>
      </c>
      <c r="M69" s="14">
        <v>0</v>
      </c>
    </row>
    <row r="70" spans="1:13" ht="24" hidden="1" customHeight="1" x14ac:dyDescent="0.2">
      <c r="A70" s="17" t="s">
        <v>144</v>
      </c>
      <c r="B70" s="17" t="s">
        <v>145</v>
      </c>
      <c r="C70" s="17"/>
      <c r="D70" s="21"/>
      <c r="E70" s="20"/>
      <c r="F70" s="20"/>
      <c r="G70" s="21">
        <v>184532.16</v>
      </c>
      <c r="H70" s="21"/>
      <c r="I70" s="20"/>
      <c r="J70" s="21"/>
      <c r="K70" s="21">
        <v>0</v>
      </c>
      <c r="L70" s="21">
        <v>0</v>
      </c>
      <c r="M70" s="21">
        <v>0</v>
      </c>
    </row>
    <row r="71" spans="1:13" ht="39" hidden="1" customHeight="1" x14ac:dyDescent="0.2">
      <c r="A71" s="12" t="s">
        <v>146</v>
      </c>
      <c r="B71" s="12" t="s">
        <v>147</v>
      </c>
      <c r="C71" s="13" t="s">
        <v>46</v>
      </c>
      <c r="D71" s="14">
        <v>942.37</v>
      </c>
      <c r="E71" s="14">
        <f>[1]CPUs!I638</f>
        <v>91.113440000000011</v>
      </c>
      <c r="F71" s="14">
        <f>[1]CPUs!J646</f>
        <v>112.64354587200002</v>
      </c>
      <c r="G71" s="14">
        <v>106151.89</v>
      </c>
      <c r="H71" s="14">
        <v>0</v>
      </c>
      <c r="I71" s="14">
        <v>0</v>
      </c>
      <c r="J71" s="14">
        <v>0</v>
      </c>
      <c r="K71" s="14">
        <v>0</v>
      </c>
      <c r="L71" s="14">
        <v>0</v>
      </c>
      <c r="M71" s="14">
        <v>0</v>
      </c>
    </row>
    <row r="72" spans="1:13" ht="26.1" hidden="1" customHeight="1" x14ac:dyDescent="0.2">
      <c r="A72" s="12" t="s">
        <v>148</v>
      </c>
      <c r="B72" s="12" t="s">
        <v>149</v>
      </c>
      <c r="C72" s="13" t="s">
        <v>46</v>
      </c>
      <c r="D72" s="14">
        <v>844.5</v>
      </c>
      <c r="E72" s="14">
        <f>[1]CPUs!I649</f>
        <v>21.96</v>
      </c>
      <c r="F72" s="14">
        <f>[1]CPUs!J657</f>
        <v>27.14</v>
      </c>
      <c r="G72" s="14">
        <v>22919.73</v>
      </c>
      <c r="H72" s="14">
        <v>0</v>
      </c>
      <c r="I72" s="14">
        <v>0</v>
      </c>
      <c r="J72" s="14">
        <v>0</v>
      </c>
      <c r="K72" s="14">
        <v>0</v>
      </c>
      <c r="L72" s="14">
        <v>0</v>
      </c>
      <c r="M72" s="14">
        <v>0</v>
      </c>
    </row>
    <row r="73" spans="1:13" ht="24" hidden="1" customHeight="1" x14ac:dyDescent="0.2">
      <c r="A73" s="12" t="s">
        <v>150</v>
      </c>
      <c r="B73" s="12" t="s">
        <v>151</v>
      </c>
      <c r="C73" s="13" t="s">
        <v>31</v>
      </c>
      <c r="D73" s="14">
        <v>706.77</v>
      </c>
      <c r="E73" s="14">
        <f>[1]CPUs!I660</f>
        <v>63.472000000000008</v>
      </c>
      <c r="F73" s="14">
        <f>[1]CPUs!J667</f>
        <v>78.470433600000007</v>
      </c>
      <c r="G73" s="14">
        <v>55460.54</v>
      </c>
      <c r="H73" s="14">
        <v>0</v>
      </c>
      <c r="I73" s="14">
        <v>0</v>
      </c>
      <c r="J73" s="14">
        <v>0</v>
      </c>
      <c r="K73" s="14">
        <v>0</v>
      </c>
      <c r="L73" s="14">
        <v>0</v>
      </c>
      <c r="M73" s="14">
        <v>0</v>
      </c>
    </row>
    <row r="74" spans="1:13" ht="24" hidden="1" customHeight="1" x14ac:dyDescent="0.2">
      <c r="A74" s="17" t="s">
        <v>152</v>
      </c>
      <c r="B74" s="17" t="s">
        <v>153</v>
      </c>
      <c r="C74" s="17"/>
      <c r="D74" s="21"/>
      <c r="E74" s="20"/>
      <c r="F74" s="20"/>
      <c r="G74" s="21">
        <v>252505.04</v>
      </c>
      <c r="H74" s="21"/>
      <c r="I74" s="20"/>
      <c r="J74" s="21"/>
      <c r="K74" s="21">
        <v>0</v>
      </c>
      <c r="L74" s="21">
        <v>0</v>
      </c>
      <c r="M74" s="21">
        <v>0</v>
      </c>
    </row>
    <row r="75" spans="1:13" ht="24" hidden="1" customHeight="1" x14ac:dyDescent="0.2">
      <c r="A75" s="17" t="s">
        <v>154</v>
      </c>
      <c r="B75" s="17" t="s">
        <v>155</v>
      </c>
      <c r="C75" s="17"/>
      <c r="D75" s="21"/>
      <c r="E75" s="20"/>
      <c r="F75" s="20"/>
      <c r="G75" s="21">
        <v>127508.37</v>
      </c>
      <c r="H75" s="21"/>
      <c r="I75" s="20"/>
      <c r="J75" s="21"/>
      <c r="K75" s="21">
        <v>0</v>
      </c>
      <c r="L75" s="21">
        <v>0</v>
      </c>
      <c r="M75" s="21">
        <v>0</v>
      </c>
    </row>
    <row r="76" spans="1:13" ht="39" hidden="1" customHeight="1" x14ac:dyDescent="0.2">
      <c r="A76" s="12" t="s">
        <v>156</v>
      </c>
      <c r="B76" s="12" t="s">
        <v>157</v>
      </c>
      <c r="C76" s="13" t="s">
        <v>46</v>
      </c>
      <c r="D76" s="14">
        <v>249</v>
      </c>
      <c r="E76" s="14">
        <f>[1]CPUs!I670</f>
        <v>21.754468079999995</v>
      </c>
      <c r="F76" s="14">
        <f>[1]CPUs!J674</f>
        <v>26.895048887303993</v>
      </c>
      <c r="G76" s="14">
        <v>6696.86</v>
      </c>
      <c r="H76" s="14">
        <v>0</v>
      </c>
      <c r="I76" s="14">
        <v>0</v>
      </c>
      <c r="J76" s="14">
        <v>0</v>
      </c>
      <c r="K76" s="14">
        <v>0</v>
      </c>
      <c r="L76" s="14">
        <v>0</v>
      </c>
      <c r="M76" s="14">
        <v>0</v>
      </c>
    </row>
    <row r="77" spans="1:13" ht="39" hidden="1" customHeight="1" x14ac:dyDescent="0.2">
      <c r="A77" s="12" t="s">
        <v>158</v>
      </c>
      <c r="B77" s="12" t="s">
        <v>159</v>
      </c>
      <c r="C77" s="13" t="s">
        <v>46</v>
      </c>
      <c r="D77" s="14">
        <v>504.04</v>
      </c>
      <c r="E77" s="14">
        <f>[1]CPUs!I677</f>
        <v>41.924965599999993</v>
      </c>
      <c r="F77" s="14">
        <f>[1]CPUs!J681</f>
        <v>51.831834971279989</v>
      </c>
      <c r="G77" s="14">
        <v>26125.31</v>
      </c>
      <c r="H77" s="14">
        <v>0</v>
      </c>
      <c r="I77" s="14">
        <v>0</v>
      </c>
      <c r="J77" s="14">
        <v>0</v>
      </c>
      <c r="K77" s="14">
        <v>0</v>
      </c>
      <c r="L77" s="14">
        <v>0</v>
      </c>
      <c r="M77" s="14">
        <v>0</v>
      </c>
    </row>
    <row r="78" spans="1:13" ht="39" hidden="1" customHeight="1" x14ac:dyDescent="0.2">
      <c r="A78" s="12" t="s">
        <v>160</v>
      </c>
      <c r="B78" s="12" t="s">
        <v>161</v>
      </c>
      <c r="C78" s="13" t="s">
        <v>46</v>
      </c>
      <c r="D78" s="14">
        <v>168.34</v>
      </c>
      <c r="E78" s="14">
        <f>[1]CPUs!I684</f>
        <v>33.394647919999997</v>
      </c>
      <c r="F78" s="14">
        <f>[1]CPUs!J688</f>
        <v>41.285803223495996</v>
      </c>
      <c r="G78" s="14">
        <v>6950.05</v>
      </c>
      <c r="H78" s="14">
        <v>0</v>
      </c>
      <c r="I78" s="14">
        <v>0</v>
      </c>
      <c r="J78" s="14">
        <v>0</v>
      </c>
      <c r="K78" s="14">
        <v>0</v>
      </c>
      <c r="L78" s="14">
        <v>0</v>
      </c>
      <c r="M78" s="14">
        <v>0</v>
      </c>
    </row>
    <row r="79" spans="1:13" ht="51.95" hidden="1" customHeight="1" x14ac:dyDescent="0.2">
      <c r="A79" s="12" t="s">
        <v>162</v>
      </c>
      <c r="B79" s="12" t="s">
        <v>163</v>
      </c>
      <c r="C79" s="13" t="s">
        <v>46</v>
      </c>
      <c r="D79" s="14">
        <v>327.12</v>
      </c>
      <c r="E79" s="14">
        <f>[1]CPUs!I691</f>
        <v>55.781244319999999</v>
      </c>
      <c r="F79" s="14">
        <f>[1]CPUs!J698</f>
        <v>68.962352352815998</v>
      </c>
      <c r="G79" s="14">
        <v>22558.959999999999</v>
      </c>
      <c r="H79" s="14">
        <v>0</v>
      </c>
      <c r="I79" s="14">
        <v>0</v>
      </c>
      <c r="J79" s="14">
        <v>0</v>
      </c>
      <c r="K79" s="14">
        <v>0</v>
      </c>
      <c r="L79" s="14">
        <v>0</v>
      </c>
      <c r="M79" s="14">
        <v>0</v>
      </c>
    </row>
    <row r="80" spans="1:13" ht="39" hidden="1" customHeight="1" x14ac:dyDescent="0.2">
      <c r="A80" s="12" t="s">
        <v>164</v>
      </c>
      <c r="B80" s="12" t="s">
        <v>165</v>
      </c>
      <c r="C80" s="13" t="s">
        <v>46</v>
      </c>
      <c r="D80" s="14">
        <v>260</v>
      </c>
      <c r="E80" s="14">
        <f>[1]CPUs!I701</f>
        <v>50.583785119999995</v>
      </c>
      <c r="F80" s="14">
        <f>[1]CPUs!J705</f>
        <v>62.536733543855995</v>
      </c>
      <c r="G80" s="14">
        <v>16259.55</v>
      </c>
      <c r="H80" s="14">
        <v>0</v>
      </c>
      <c r="I80" s="14">
        <v>0</v>
      </c>
      <c r="J80" s="14">
        <v>0</v>
      </c>
      <c r="K80" s="14">
        <v>0</v>
      </c>
      <c r="L80" s="14">
        <v>0</v>
      </c>
      <c r="M80" s="14">
        <v>0</v>
      </c>
    </row>
    <row r="81" spans="1:13" ht="51.95" hidden="1" customHeight="1" x14ac:dyDescent="0.2">
      <c r="A81" s="12" t="s">
        <v>166</v>
      </c>
      <c r="B81" s="12" t="s">
        <v>167</v>
      </c>
      <c r="C81" s="13" t="s">
        <v>46</v>
      </c>
      <c r="D81" s="14">
        <v>124</v>
      </c>
      <c r="E81" s="14">
        <f>[1]CPUs!I708</f>
        <v>76.955122159999988</v>
      </c>
      <c r="F81" s="14">
        <f>[1]CPUs!J715</f>
        <v>95.139617526407989</v>
      </c>
      <c r="G81" s="14">
        <v>11797.31</v>
      </c>
      <c r="H81" s="14">
        <v>0</v>
      </c>
      <c r="I81" s="14">
        <v>0</v>
      </c>
      <c r="J81" s="14">
        <v>0</v>
      </c>
      <c r="K81" s="14">
        <v>0</v>
      </c>
      <c r="L81" s="14">
        <v>0</v>
      </c>
      <c r="M81" s="14">
        <v>0</v>
      </c>
    </row>
    <row r="82" spans="1:13" ht="51.95" hidden="1" customHeight="1" x14ac:dyDescent="0.2">
      <c r="A82" s="12" t="s">
        <v>168</v>
      </c>
      <c r="B82" s="12" t="s">
        <v>169</v>
      </c>
      <c r="C82" s="13" t="s">
        <v>46</v>
      </c>
      <c r="D82" s="14">
        <v>260</v>
      </c>
      <c r="E82" s="14">
        <f>[1]CPUs!I718</f>
        <v>88.776238399999983</v>
      </c>
      <c r="F82" s="14">
        <f>[1]CPUs!J725</f>
        <v>109.75406353391998</v>
      </c>
      <c r="G82" s="14">
        <v>28536.05</v>
      </c>
      <c r="H82" s="14">
        <v>0</v>
      </c>
      <c r="I82" s="14">
        <v>0</v>
      </c>
      <c r="J82" s="14">
        <v>0</v>
      </c>
      <c r="K82" s="14">
        <v>0</v>
      </c>
      <c r="L82" s="14">
        <v>0</v>
      </c>
      <c r="M82" s="14">
        <v>0</v>
      </c>
    </row>
    <row r="83" spans="1:13" ht="26.1" hidden="1" customHeight="1" x14ac:dyDescent="0.2">
      <c r="A83" s="12" t="s">
        <v>170</v>
      </c>
      <c r="B83" s="12" t="s">
        <v>171</v>
      </c>
      <c r="C83" s="13" t="s">
        <v>172</v>
      </c>
      <c r="D83" s="14">
        <v>59.58</v>
      </c>
      <c r="E83" s="14">
        <f>[1]CPUs!I728</f>
        <v>124.54</v>
      </c>
      <c r="F83" s="14">
        <f>[1]CPUs!J731</f>
        <v>144.08000000000001</v>
      </c>
      <c r="G83" s="14">
        <v>8584.2800000000007</v>
      </c>
      <c r="H83" s="14">
        <v>0</v>
      </c>
      <c r="I83" s="14">
        <v>0</v>
      </c>
      <c r="J83" s="14">
        <v>0</v>
      </c>
      <c r="K83" s="14">
        <v>0</v>
      </c>
      <c r="L83" s="14">
        <v>0</v>
      </c>
      <c r="M83" s="14">
        <v>0</v>
      </c>
    </row>
    <row r="84" spans="1:13" ht="24" hidden="1" customHeight="1" x14ac:dyDescent="0.2">
      <c r="A84" s="17" t="s">
        <v>173</v>
      </c>
      <c r="B84" s="17" t="s">
        <v>174</v>
      </c>
      <c r="C84" s="17"/>
      <c r="D84" s="21"/>
      <c r="E84" s="20"/>
      <c r="F84" s="20"/>
      <c r="G84" s="21">
        <v>124996.67000000001</v>
      </c>
      <c r="H84" s="21"/>
      <c r="I84" s="20"/>
      <c r="J84" s="21"/>
      <c r="K84" s="21">
        <v>0</v>
      </c>
      <c r="L84" s="21">
        <v>0</v>
      </c>
      <c r="M84" s="21">
        <v>0</v>
      </c>
    </row>
    <row r="85" spans="1:13" ht="26.1" hidden="1" customHeight="1" x14ac:dyDescent="0.2">
      <c r="A85" s="12" t="s">
        <v>175</v>
      </c>
      <c r="B85" s="12" t="s">
        <v>176</v>
      </c>
      <c r="C85" s="13" t="s">
        <v>46</v>
      </c>
      <c r="D85" s="14">
        <v>2383.16</v>
      </c>
      <c r="E85" s="14">
        <f>[1]CPUs!I734</f>
        <v>2.66</v>
      </c>
      <c r="F85" s="14">
        <f>[1]CPUs!J737</f>
        <v>3.08</v>
      </c>
      <c r="G85" s="14">
        <v>7340.13</v>
      </c>
      <c r="H85" s="14">
        <v>0</v>
      </c>
      <c r="I85" s="14">
        <v>0</v>
      </c>
      <c r="J85" s="14">
        <v>0</v>
      </c>
      <c r="K85" s="14">
        <v>0</v>
      </c>
      <c r="L85" s="14">
        <v>0</v>
      </c>
      <c r="M85" s="14">
        <v>0</v>
      </c>
    </row>
    <row r="86" spans="1:13" ht="26.1" hidden="1" customHeight="1" x14ac:dyDescent="0.2">
      <c r="A86" s="12" t="s">
        <v>177</v>
      </c>
      <c r="B86" s="12" t="s">
        <v>178</v>
      </c>
      <c r="C86" s="13" t="s">
        <v>46</v>
      </c>
      <c r="D86" s="14">
        <v>71.489999999999995</v>
      </c>
      <c r="E86" s="14">
        <f>[1]CPUs!I740</f>
        <v>26.76</v>
      </c>
      <c r="F86" s="14">
        <f>[1]CPUs!J743</f>
        <v>30.96</v>
      </c>
      <c r="G86" s="14">
        <v>2213.33</v>
      </c>
      <c r="H86" s="14">
        <v>0</v>
      </c>
      <c r="I86" s="14">
        <v>0</v>
      </c>
      <c r="J86" s="14">
        <v>0</v>
      </c>
      <c r="K86" s="14">
        <v>0</v>
      </c>
      <c r="L86" s="14">
        <v>0</v>
      </c>
      <c r="M86" s="14">
        <v>0</v>
      </c>
    </row>
    <row r="87" spans="1:13" ht="39" hidden="1" customHeight="1" x14ac:dyDescent="0.2">
      <c r="A87" s="12" t="s">
        <v>179</v>
      </c>
      <c r="B87" s="12" t="s">
        <v>180</v>
      </c>
      <c r="C87" s="13" t="s">
        <v>46</v>
      </c>
      <c r="D87" s="14">
        <v>3098.11</v>
      </c>
      <c r="E87" s="14">
        <f>[1]CPUs!I746</f>
        <v>30.1403088</v>
      </c>
      <c r="F87" s="14">
        <f>[1]CPUs!J754</f>
        <v>37.262463769440004</v>
      </c>
      <c r="G87" s="14">
        <v>115443.21</v>
      </c>
      <c r="H87" s="14">
        <v>0</v>
      </c>
      <c r="I87" s="14">
        <v>0</v>
      </c>
      <c r="J87" s="14">
        <v>0</v>
      </c>
      <c r="K87" s="14">
        <v>0</v>
      </c>
      <c r="L87" s="14">
        <v>0</v>
      </c>
      <c r="M87" s="14">
        <v>0</v>
      </c>
    </row>
    <row r="88" spans="1:13" ht="24" hidden="1" customHeight="1" x14ac:dyDescent="0.2">
      <c r="A88" s="17" t="s">
        <v>181</v>
      </c>
      <c r="B88" s="17" t="s">
        <v>182</v>
      </c>
      <c r="C88" s="17"/>
      <c r="D88" s="21"/>
      <c r="E88" s="20"/>
      <c r="F88" s="20"/>
      <c r="G88" s="21">
        <v>680598.76</v>
      </c>
      <c r="H88" s="21"/>
      <c r="I88" s="20"/>
      <c r="J88" s="21"/>
      <c r="K88" s="21">
        <v>0</v>
      </c>
      <c r="L88" s="21">
        <v>0</v>
      </c>
      <c r="M88" s="21">
        <v>0</v>
      </c>
    </row>
    <row r="89" spans="1:13" ht="24" hidden="1" customHeight="1" x14ac:dyDescent="0.2">
      <c r="A89" s="17" t="s">
        <v>183</v>
      </c>
      <c r="B89" s="17" t="s">
        <v>184</v>
      </c>
      <c r="C89" s="17"/>
      <c r="D89" s="21"/>
      <c r="E89" s="20"/>
      <c r="F89" s="20"/>
      <c r="G89" s="21">
        <v>434400.72000000003</v>
      </c>
      <c r="H89" s="21"/>
      <c r="I89" s="20"/>
      <c r="J89" s="21"/>
      <c r="K89" s="21">
        <v>0</v>
      </c>
      <c r="L89" s="21">
        <v>0</v>
      </c>
      <c r="M89" s="21">
        <v>0</v>
      </c>
    </row>
    <row r="90" spans="1:13" ht="65.099999999999994" hidden="1" customHeight="1" x14ac:dyDescent="0.2">
      <c r="A90" s="12" t="s">
        <v>185</v>
      </c>
      <c r="B90" s="12" t="s">
        <v>186</v>
      </c>
      <c r="C90" s="13" t="s">
        <v>31</v>
      </c>
      <c r="D90" s="14">
        <v>3991.37</v>
      </c>
      <c r="E90" s="14">
        <f>[1]CPUs!I757</f>
        <v>8.91</v>
      </c>
      <c r="F90" s="14">
        <f>[1]CPUs!J762</f>
        <v>11.01</v>
      </c>
      <c r="G90" s="14">
        <v>43944.98</v>
      </c>
      <c r="H90" s="14">
        <v>0</v>
      </c>
      <c r="I90" s="14">
        <v>0</v>
      </c>
      <c r="J90" s="14">
        <v>0</v>
      </c>
      <c r="K90" s="14">
        <v>0</v>
      </c>
      <c r="L90" s="14">
        <v>0</v>
      </c>
      <c r="M90" s="14">
        <v>0</v>
      </c>
    </row>
    <row r="91" spans="1:13" ht="65.099999999999994" hidden="1" customHeight="1" x14ac:dyDescent="0.2">
      <c r="A91" s="12" t="s">
        <v>187</v>
      </c>
      <c r="B91" s="12" t="s">
        <v>188</v>
      </c>
      <c r="C91" s="13" t="s">
        <v>31</v>
      </c>
      <c r="D91" s="14">
        <v>3991.37</v>
      </c>
      <c r="E91" s="14">
        <f>[1]CPUs!I765</f>
        <v>31.79</v>
      </c>
      <c r="F91" s="14">
        <f>[1]CPUs!J770</f>
        <v>39.299999999999997</v>
      </c>
      <c r="G91" s="14">
        <v>156860.84</v>
      </c>
      <c r="H91" s="14">
        <v>0</v>
      </c>
      <c r="I91" s="14">
        <v>0</v>
      </c>
      <c r="J91" s="14">
        <v>0</v>
      </c>
      <c r="K91" s="14">
        <v>0</v>
      </c>
      <c r="L91" s="14">
        <v>0</v>
      </c>
      <c r="M91" s="14">
        <v>0</v>
      </c>
    </row>
    <row r="92" spans="1:13" ht="51.95" hidden="1" customHeight="1" x14ac:dyDescent="0.2">
      <c r="A92" s="12" t="s">
        <v>189</v>
      </c>
      <c r="B92" s="12" t="s">
        <v>190</v>
      </c>
      <c r="C92" s="13" t="s">
        <v>31</v>
      </c>
      <c r="D92" s="14">
        <v>1001.76</v>
      </c>
      <c r="E92" s="14">
        <f>[1]CPUs!I773</f>
        <v>90.87</v>
      </c>
      <c r="F92" s="14">
        <f>[1]CPUs!J780</f>
        <v>112.34</v>
      </c>
      <c r="G92" s="14">
        <v>112537.71</v>
      </c>
      <c r="H92" s="14">
        <v>0</v>
      </c>
      <c r="I92" s="14">
        <v>0</v>
      </c>
      <c r="J92" s="14">
        <v>0</v>
      </c>
      <c r="K92" s="14">
        <v>0</v>
      </c>
      <c r="L92" s="14">
        <v>0</v>
      </c>
      <c r="M92" s="14">
        <v>0</v>
      </c>
    </row>
    <row r="93" spans="1:13" ht="24" hidden="1" customHeight="1" x14ac:dyDescent="0.2">
      <c r="A93" s="12" t="s">
        <v>191</v>
      </c>
      <c r="B93" s="12" t="s">
        <v>192</v>
      </c>
      <c r="C93" s="13" t="s">
        <v>46</v>
      </c>
      <c r="D93" s="14">
        <v>1947.7</v>
      </c>
      <c r="E93" s="14">
        <f>[1]CPUs!I783</f>
        <v>50.274144</v>
      </c>
      <c r="F93" s="14">
        <f>[1]CPUs!J789</f>
        <v>62.153924227200001</v>
      </c>
      <c r="G93" s="14">
        <v>121057.19</v>
      </c>
      <c r="H93" s="14">
        <v>0</v>
      </c>
      <c r="I93" s="14">
        <v>0</v>
      </c>
      <c r="J93" s="14">
        <v>0</v>
      </c>
      <c r="K93" s="14">
        <v>0</v>
      </c>
      <c r="L93" s="14">
        <v>0</v>
      </c>
      <c r="M93" s="14">
        <v>0</v>
      </c>
    </row>
    <row r="94" spans="1:13" ht="24" hidden="1" customHeight="1" x14ac:dyDescent="0.2">
      <c r="A94" s="17" t="s">
        <v>193</v>
      </c>
      <c r="B94" s="17" t="s">
        <v>194</v>
      </c>
      <c r="C94" s="17"/>
      <c r="D94" s="21"/>
      <c r="E94" s="20"/>
      <c r="F94" s="20"/>
      <c r="G94" s="21">
        <v>216969.96000000002</v>
      </c>
      <c r="H94" s="21"/>
      <c r="I94" s="20"/>
      <c r="J94" s="21"/>
      <c r="K94" s="21">
        <v>0</v>
      </c>
      <c r="L94" s="21">
        <v>0</v>
      </c>
      <c r="M94" s="21">
        <v>0</v>
      </c>
    </row>
    <row r="95" spans="1:13" ht="51.95" hidden="1" customHeight="1" x14ac:dyDescent="0.2">
      <c r="A95" s="12" t="s">
        <v>195</v>
      </c>
      <c r="B95" s="12" t="s">
        <v>196</v>
      </c>
      <c r="C95" s="13" t="s">
        <v>31</v>
      </c>
      <c r="D95" s="14">
        <v>3121.87</v>
      </c>
      <c r="E95" s="14">
        <f>[1]CPUs!I792</f>
        <v>49.65</v>
      </c>
      <c r="F95" s="14">
        <f>[1]CPUs!J798</f>
        <v>61.38</v>
      </c>
      <c r="G95" s="14">
        <v>191620.38</v>
      </c>
      <c r="H95" s="14">
        <v>0</v>
      </c>
      <c r="I95" s="14">
        <v>0</v>
      </c>
      <c r="J95" s="14">
        <v>0</v>
      </c>
      <c r="K95" s="14">
        <v>0</v>
      </c>
      <c r="L95" s="14">
        <v>0</v>
      </c>
      <c r="M95" s="14">
        <v>0</v>
      </c>
    </row>
    <row r="96" spans="1:13" ht="51.95" hidden="1" customHeight="1" x14ac:dyDescent="0.2">
      <c r="A96" s="12" t="s">
        <v>197</v>
      </c>
      <c r="B96" s="12" t="s">
        <v>198</v>
      </c>
      <c r="C96" s="13" t="s">
        <v>31</v>
      </c>
      <c r="D96" s="14">
        <v>3121.87</v>
      </c>
      <c r="E96" s="14">
        <f>[1]CPUs!I801</f>
        <v>6.57</v>
      </c>
      <c r="F96" s="14">
        <f>[1]CPUs!J806</f>
        <v>8.1199999999999992</v>
      </c>
      <c r="G96" s="14">
        <v>25349.58</v>
      </c>
      <c r="H96" s="14">
        <v>0</v>
      </c>
      <c r="I96" s="14">
        <v>0</v>
      </c>
      <c r="J96" s="14">
        <v>0</v>
      </c>
      <c r="K96" s="14">
        <v>0</v>
      </c>
      <c r="L96" s="14">
        <v>0</v>
      </c>
      <c r="M96" s="14">
        <v>0</v>
      </c>
    </row>
    <row r="97" spans="1:13" ht="24" hidden="1" customHeight="1" x14ac:dyDescent="0.2">
      <c r="A97" s="17" t="s">
        <v>199</v>
      </c>
      <c r="B97" s="17" t="s">
        <v>200</v>
      </c>
      <c r="C97" s="17"/>
      <c r="D97" s="21"/>
      <c r="E97" s="20"/>
      <c r="F97" s="20"/>
      <c r="G97" s="21">
        <v>29228.080000000002</v>
      </c>
      <c r="H97" s="21"/>
      <c r="I97" s="20"/>
      <c r="J97" s="21"/>
      <c r="K97" s="21">
        <v>0</v>
      </c>
      <c r="L97" s="21">
        <v>0</v>
      </c>
      <c r="M97" s="21">
        <v>0</v>
      </c>
    </row>
    <row r="98" spans="1:13" ht="26.1" hidden="1" customHeight="1" x14ac:dyDescent="0.2">
      <c r="A98" s="12" t="s">
        <v>201</v>
      </c>
      <c r="B98" s="12" t="s">
        <v>202</v>
      </c>
      <c r="C98" s="13" t="s">
        <v>31</v>
      </c>
      <c r="D98" s="14">
        <v>921.15</v>
      </c>
      <c r="E98" s="14">
        <f>[1]CPUs!I810</f>
        <v>27.423000000000002</v>
      </c>
      <c r="F98" s="14">
        <f>[1]CPUs!J813</f>
        <v>31.73</v>
      </c>
      <c r="G98" s="14">
        <v>29228.080000000002</v>
      </c>
      <c r="H98" s="14">
        <v>0</v>
      </c>
      <c r="I98" s="14">
        <v>0</v>
      </c>
      <c r="J98" s="14">
        <v>0</v>
      </c>
      <c r="K98" s="14">
        <v>0</v>
      </c>
      <c r="L98" s="14">
        <v>0</v>
      </c>
      <c r="M98" s="14">
        <v>0</v>
      </c>
    </row>
    <row r="99" spans="1:13" ht="24" hidden="1" customHeight="1" x14ac:dyDescent="0.2">
      <c r="A99" s="17" t="s">
        <v>203</v>
      </c>
      <c r="B99" s="17" t="s">
        <v>204</v>
      </c>
      <c r="C99" s="17"/>
      <c r="D99" s="21"/>
      <c r="E99" s="20"/>
      <c r="F99" s="20"/>
      <c r="G99" s="21">
        <v>322157.06999999995</v>
      </c>
      <c r="H99" s="21"/>
      <c r="I99" s="20"/>
      <c r="J99" s="21"/>
      <c r="K99" s="21">
        <v>0</v>
      </c>
      <c r="L99" s="21">
        <v>0</v>
      </c>
      <c r="M99" s="21">
        <v>0</v>
      </c>
    </row>
    <row r="100" spans="1:13" ht="24" hidden="1" customHeight="1" x14ac:dyDescent="0.2">
      <c r="A100" s="17" t="s">
        <v>205</v>
      </c>
      <c r="B100" s="17" t="s">
        <v>206</v>
      </c>
      <c r="C100" s="17"/>
      <c r="D100" s="21"/>
      <c r="E100" s="20"/>
      <c r="F100" s="20"/>
      <c r="G100" s="21">
        <v>190733.41999999998</v>
      </c>
      <c r="H100" s="21"/>
      <c r="I100" s="20"/>
      <c r="J100" s="21"/>
      <c r="K100" s="21">
        <v>0</v>
      </c>
      <c r="L100" s="21">
        <v>0</v>
      </c>
      <c r="M100" s="21">
        <v>0</v>
      </c>
    </row>
    <row r="101" spans="1:13" ht="26.1" hidden="1" customHeight="1" x14ac:dyDescent="0.2">
      <c r="A101" s="12" t="s">
        <v>207</v>
      </c>
      <c r="B101" s="12" t="s">
        <v>208</v>
      </c>
      <c r="C101" s="13" t="s">
        <v>31</v>
      </c>
      <c r="D101" s="14">
        <v>6284.36</v>
      </c>
      <c r="E101" s="14">
        <f>[1]CPUs!I816</f>
        <v>3.1255176000000002</v>
      </c>
      <c r="F101" s="14">
        <f>[1]CPUs!J821</f>
        <v>3.8640774088800001</v>
      </c>
      <c r="G101" s="14">
        <v>24283.25</v>
      </c>
      <c r="H101" s="14">
        <v>0</v>
      </c>
      <c r="I101" s="14">
        <v>0</v>
      </c>
      <c r="J101" s="14">
        <v>0</v>
      </c>
      <c r="K101" s="14">
        <v>0</v>
      </c>
      <c r="L101" s="14">
        <v>0</v>
      </c>
      <c r="M101" s="14">
        <v>0</v>
      </c>
    </row>
    <row r="102" spans="1:13" ht="26.1" hidden="1" customHeight="1" x14ac:dyDescent="0.2">
      <c r="A102" s="12" t="s">
        <v>209</v>
      </c>
      <c r="B102" s="12" t="s">
        <v>210</v>
      </c>
      <c r="C102" s="13" t="s">
        <v>31</v>
      </c>
      <c r="D102" s="14">
        <v>6284.36</v>
      </c>
      <c r="E102" s="14">
        <f>[1]CPUs!I824</f>
        <v>13.412023999999999</v>
      </c>
      <c r="F102" s="14">
        <f>[1]CPUs!J830</f>
        <v>16.581285271199999</v>
      </c>
      <c r="G102" s="14">
        <v>104202.76</v>
      </c>
      <c r="H102" s="14">
        <v>0</v>
      </c>
      <c r="I102" s="14">
        <v>0</v>
      </c>
      <c r="J102" s="14">
        <v>0</v>
      </c>
      <c r="K102" s="14">
        <v>0</v>
      </c>
      <c r="L102" s="14">
        <v>0</v>
      </c>
      <c r="M102" s="14">
        <v>0</v>
      </c>
    </row>
    <row r="103" spans="1:13" ht="25.5" hidden="1" customHeight="1" x14ac:dyDescent="0.2">
      <c r="A103" s="12" t="s">
        <v>211</v>
      </c>
      <c r="B103" s="12" t="s">
        <v>212</v>
      </c>
      <c r="C103" s="13" t="s">
        <v>31</v>
      </c>
      <c r="D103" s="14">
        <v>6284.36</v>
      </c>
      <c r="E103" s="14">
        <f>[1]CPUs!I833</f>
        <v>8.0119164000000005</v>
      </c>
      <c r="F103" s="14">
        <f>[1]CPUs!J838</f>
        <v>9.9051322453200008</v>
      </c>
      <c r="G103" s="14">
        <v>62247.41</v>
      </c>
      <c r="H103" s="14">
        <v>0</v>
      </c>
      <c r="I103" s="14">
        <v>0</v>
      </c>
      <c r="J103" s="14">
        <v>0</v>
      </c>
      <c r="K103" s="14">
        <v>0</v>
      </c>
      <c r="L103" s="14">
        <v>0</v>
      </c>
      <c r="M103" s="14">
        <v>0</v>
      </c>
    </row>
    <row r="104" spans="1:13" ht="17.25" hidden="1" customHeight="1" x14ac:dyDescent="0.2">
      <c r="A104" s="17" t="s">
        <v>213</v>
      </c>
      <c r="B104" s="17" t="s">
        <v>214</v>
      </c>
      <c r="C104" s="17"/>
      <c r="D104" s="21"/>
      <c r="E104" s="20"/>
      <c r="F104" s="20"/>
      <c r="G104" s="21">
        <v>131423.65</v>
      </c>
      <c r="H104" s="21"/>
      <c r="I104" s="20"/>
      <c r="J104" s="21"/>
      <c r="K104" s="21">
        <v>0</v>
      </c>
      <c r="L104" s="21">
        <v>0</v>
      </c>
      <c r="M104" s="21">
        <v>0</v>
      </c>
    </row>
    <row r="105" spans="1:13" ht="17.25" hidden="1" customHeight="1" x14ac:dyDescent="0.2">
      <c r="A105" s="12" t="s">
        <v>215</v>
      </c>
      <c r="B105" s="12" t="s">
        <v>216</v>
      </c>
      <c r="C105" s="13" t="s">
        <v>31</v>
      </c>
      <c r="D105" s="14">
        <v>3121.87</v>
      </c>
      <c r="E105" s="14">
        <f>[1]CPUs!I841</f>
        <v>3.5169600000000001</v>
      </c>
      <c r="F105" s="14">
        <f>[1]CPUs!J846</f>
        <v>4.3480176479999999</v>
      </c>
      <c r="G105" s="14">
        <v>13573.94</v>
      </c>
      <c r="H105" s="14">
        <v>0</v>
      </c>
      <c r="I105" s="14">
        <v>0</v>
      </c>
      <c r="J105" s="14">
        <v>0</v>
      </c>
      <c r="K105" s="14">
        <v>0</v>
      </c>
      <c r="L105" s="14">
        <v>0</v>
      </c>
      <c r="M105" s="14">
        <v>0</v>
      </c>
    </row>
    <row r="106" spans="1:13" ht="17.25" hidden="1" customHeight="1" x14ac:dyDescent="0.2">
      <c r="A106" s="12" t="s">
        <v>217</v>
      </c>
      <c r="B106" s="12" t="s">
        <v>218</v>
      </c>
      <c r="C106" s="13" t="s">
        <v>31</v>
      </c>
      <c r="D106" s="14">
        <v>3121.87</v>
      </c>
      <c r="E106" s="14">
        <f>[1]CPUs!I849</f>
        <v>14.727829631999999</v>
      </c>
      <c r="F106" s="14">
        <f>[1]CPUs!J855</f>
        <v>18.208015774041598</v>
      </c>
      <c r="G106" s="14">
        <v>56843.05</v>
      </c>
      <c r="H106" s="14">
        <v>0</v>
      </c>
      <c r="I106" s="14">
        <v>0</v>
      </c>
      <c r="J106" s="14">
        <v>0</v>
      </c>
      <c r="K106" s="14">
        <v>0</v>
      </c>
      <c r="L106" s="14">
        <v>0</v>
      </c>
      <c r="M106" s="14">
        <v>0</v>
      </c>
    </row>
    <row r="107" spans="1:13" ht="17.25" hidden="1" customHeight="1" x14ac:dyDescent="0.2">
      <c r="A107" s="12" t="s">
        <v>219</v>
      </c>
      <c r="B107" s="12" t="s">
        <v>220</v>
      </c>
      <c r="C107" s="13" t="s">
        <v>31</v>
      </c>
      <c r="D107" s="14">
        <v>3121.87</v>
      </c>
      <c r="E107" s="14">
        <f>[1]CPUs!I858</f>
        <v>15.233774400000001</v>
      </c>
      <c r="F107" s="14">
        <f>[1]CPUs!J863</f>
        <v>18.833515290720001</v>
      </c>
      <c r="G107" s="14">
        <v>58795.78</v>
      </c>
      <c r="H107" s="14">
        <v>0</v>
      </c>
      <c r="I107" s="14">
        <v>0</v>
      </c>
      <c r="J107" s="14">
        <v>0</v>
      </c>
      <c r="K107" s="14">
        <v>0</v>
      </c>
      <c r="L107" s="14">
        <v>0</v>
      </c>
      <c r="M107" s="14">
        <v>0</v>
      </c>
    </row>
    <row r="108" spans="1:13" ht="17.25" hidden="1" customHeight="1" x14ac:dyDescent="0.2">
      <c r="A108" s="12" t="s">
        <v>221</v>
      </c>
      <c r="B108" s="12" t="s">
        <v>222</v>
      </c>
      <c r="C108" s="13" t="s">
        <v>46</v>
      </c>
      <c r="D108" s="14">
        <v>336</v>
      </c>
      <c r="E108" s="14">
        <f>[1]CPUs!I866</f>
        <v>5.33</v>
      </c>
      <c r="F108" s="14">
        <f>[1]CPUs!J873</f>
        <v>6.58</v>
      </c>
      <c r="G108" s="14">
        <v>2210.88</v>
      </c>
      <c r="H108" s="14">
        <v>0</v>
      </c>
      <c r="I108" s="14">
        <v>0</v>
      </c>
      <c r="J108" s="14">
        <v>0</v>
      </c>
      <c r="K108" s="14">
        <v>0</v>
      </c>
      <c r="L108" s="14">
        <v>0</v>
      </c>
      <c r="M108" s="14">
        <v>0</v>
      </c>
    </row>
    <row r="109" spans="1:13" ht="17.25" hidden="1" customHeight="1" x14ac:dyDescent="0.2">
      <c r="A109" s="17" t="s">
        <v>223</v>
      </c>
      <c r="B109" s="17" t="s">
        <v>224</v>
      </c>
      <c r="C109" s="17"/>
      <c r="D109" s="21"/>
      <c r="E109" s="20"/>
      <c r="F109" s="20"/>
      <c r="G109" s="21">
        <v>405463.80000000005</v>
      </c>
      <c r="H109" s="21"/>
      <c r="I109" s="20"/>
      <c r="J109" s="21"/>
      <c r="K109" s="21">
        <v>0</v>
      </c>
      <c r="L109" s="21">
        <v>0</v>
      </c>
      <c r="M109" s="21">
        <v>0</v>
      </c>
    </row>
    <row r="110" spans="1:13" ht="17.25" hidden="1" customHeight="1" x14ac:dyDescent="0.2">
      <c r="A110" s="12" t="s">
        <v>225</v>
      </c>
      <c r="B110" s="12" t="s">
        <v>226</v>
      </c>
      <c r="C110" s="13" t="s">
        <v>31</v>
      </c>
      <c r="D110" s="14">
        <v>1502.473</v>
      </c>
      <c r="E110" s="14">
        <f>[1]CPUs!I876</f>
        <v>93.527987999999979</v>
      </c>
      <c r="F110" s="14">
        <f>[1]CPUs!J883</f>
        <v>115.62865156439997</v>
      </c>
      <c r="G110" s="14">
        <v>173728.92</v>
      </c>
      <c r="H110" s="14">
        <v>0</v>
      </c>
      <c r="I110" s="14">
        <v>0</v>
      </c>
      <c r="J110" s="14">
        <v>0</v>
      </c>
      <c r="K110" s="14">
        <v>0</v>
      </c>
      <c r="L110" s="14">
        <v>0</v>
      </c>
      <c r="M110" s="14">
        <v>0</v>
      </c>
    </row>
    <row r="111" spans="1:13" ht="17.25" hidden="1" customHeight="1" x14ac:dyDescent="0.2">
      <c r="A111" s="12" t="s">
        <v>227</v>
      </c>
      <c r="B111" s="12" t="s">
        <v>228</v>
      </c>
      <c r="C111" s="13" t="s">
        <v>31</v>
      </c>
      <c r="D111" s="14">
        <v>1502.473</v>
      </c>
      <c r="E111" s="14">
        <f>[1]CPUs!I886</f>
        <v>36.129199999999997</v>
      </c>
      <c r="F111" s="14">
        <f>[1]CPUs!J891</f>
        <v>44.666529959999998</v>
      </c>
      <c r="G111" s="14">
        <v>67110.25</v>
      </c>
      <c r="H111" s="14">
        <v>0</v>
      </c>
      <c r="I111" s="14">
        <v>0</v>
      </c>
      <c r="J111" s="14">
        <v>0</v>
      </c>
      <c r="K111" s="14">
        <v>0</v>
      </c>
      <c r="L111" s="14">
        <v>0</v>
      </c>
      <c r="M111" s="14">
        <v>0</v>
      </c>
    </row>
    <row r="112" spans="1:13" ht="17.25" hidden="1" customHeight="1" x14ac:dyDescent="0.2">
      <c r="A112" s="12" t="s">
        <v>229</v>
      </c>
      <c r="B112" s="12" t="s">
        <v>230</v>
      </c>
      <c r="C112" s="13" t="s">
        <v>31</v>
      </c>
      <c r="D112" s="14">
        <v>675.21</v>
      </c>
      <c r="E112" s="14">
        <f>[1]CPUs!I894</f>
        <v>46.839680000000001</v>
      </c>
      <c r="F112" s="14">
        <f>[1]CPUs!J900</f>
        <v>57.907896384000004</v>
      </c>
      <c r="G112" s="14">
        <v>39099.99</v>
      </c>
      <c r="H112" s="14">
        <v>0</v>
      </c>
      <c r="I112" s="14">
        <v>0</v>
      </c>
      <c r="J112" s="14">
        <v>0</v>
      </c>
      <c r="K112" s="14">
        <v>0</v>
      </c>
      <c r="L112" s="14">
        <v>0</v>
      </c>
      <c r="M112" s="14">
        <v>0</v>
      </c>
    </row>
    <row r="113" spans="1:13" ht="17.25" hidden="1" customHeight="1" x14ac:dyDescent="0.2">
      <c r="A113" s="12" t="s">
        <v>231</v>
      </c>
      <c r="B113" s="12" t="s">
        <v>232</v>
      </c>
      <c r="C113" s="13" t="s">
        <v>28</v>
      </c>
      <c r="D113" s="14">
        <v>65</v>
      </c>
      <c r="E113" s="14">
        <f>[1]CPUs!I903</f>
        <v>7.3111487999999998</v>
      </c>
      <c r="F113" s="14">
        <f>[1]CPUs!J909</f>
        <v>9.0387732614399994</v>
      </c>
      <c r="G113" s="14">
        <v>587.52</v>
      </c>
      <c r="H113" s="14">
        <v>0</v>
      </c>
      <c r="I113" s="14">
        <v>0</v>
      </c>
      <c r="J113" s="14">
        <v>0</v>
      </c>
      <c r="K113" s="14">
        <v>0</v>
      </c>
      <c r="L113" s="14">
        <v>0</v>
      </c>
      <c r="M113" s="14">
        <v>0</v>
      </c>
    </row>
    <row r="114" spans="1:13" ht="17.25" hidden="1" customHeight="1" x14ac:dyDescent="0.2">
      <c r="A114" s="12" t="s">
        <v>233</v>
      </c>
      <c r="B114" s="12" t="s">
        <v>234</v>
      </c>
      <c r="C114" s="13" t="s">
        <v>31</v>
      </c>
      <c r="D114" s="14">
        <v>47.1</v>
      </c>
      <c r="E114" s="14">
        <f>[1]CPUs!I912</f>
        <v>276.06</v>
      </c>
      <c r="F114" s="14">
        <f>[1]CPUs!J917</f>
        <v>341.29</v>
      </c>
      <c r="G114" s="14">
        <v>16074.75</v>
      </c>
      <c r="H114" s="14">
        <v>0</v>
      </c>
      <c r="I114" s="14">
        <v>0</v>
      </c>
      <c r="J114" s="14">
        <v>0</v>
      </c>
      <c r="K114" s="14">
        <v>0</v>
      </c>
      <c r="L114" s="14">
        <v>0</v>
      </c>
      <c r="M114" s="14">
        <v>0</v>
      </c>
    </row>
    <row r="115" spans="1:13" ht="17.25" hidden="1" customHeight="1" x14ac:dyDescent="0.2">
      <c r="A115" s="12" t="s">
        <v>235</v>
      </c>
      <c r="B115" s="12" t="s">
        <v>236</v>
      </c>
      <c r="C115" s="13" t="s">
        <v>31</v>
      </c>
      <c r="D115" s="14">
        <v>2177.683</v>
      </c>
      <c r="E115" s="14">
        <f>[1]CPUs!I920</f>
        <v>40.44</v>
      </c>
      <c r="F115" s="14">
        <f>[1]CPUs!J927</f>
        <v>49.99</v>
      </c>
      <c r="G115" s="14">
        <v>108862.37</v>
      </c>
      <c r="H115" s="14">
        <v>0</v>
      </c>
      <c r="I115" s="14">
        <v>0</v>
      </c>
      <c r="J115" s="14">
        <v>0</v>
      </c>
      <c r="K115" s="14">
        <v>0</v>
      </c>
      <c r="L115" s="14">
        <v>0</v>
      </c>
      <c r="M115" s="14">
        <v>0</v>
      </c>
    </row>
    <row r="116" spans="1:13" ht="17.25" hidden="1" customHeight="1" x14ac:dyDescent="0.2">
      <c r="A116" s="17" t="s">
        <v>237</v>
      </c>
      <c r="B116" s="17" t="s">
        <v>238</v>
      </c>
      <c r="C116" s="17"/>
      <c r="D116" s="21"/>
      <c r="E116" s="20"/>
      <c r="F116" s="20"/>
      <c r="G116" s="21">
        <v>1456665.9400000002</v>
      </c>
      <c r="H116" s="21"/>
      <c r="I116" s="20"/>
      <c r="J116" s="21"/>
      <c r="K116" s="21">
        <v>0</v>
      </c>
      <c r="L116" s="21">
        <v>0</v>
      </c>
      <c r="M116" s="21">
        <v>0</v>
      </c>
    </row>
    <row r="117" spans="1:13" ht="17.25" hidden="1" customHeight="1" x14ac:dyDescent="0.2">
      <c r="A117" s="12" t="s">
        <v>239</v>
      </c>
      <c r="B117" s="12" t="s">
        <v>240</v>
      </c>
      <c r="C117" s="13" t="s">
        <v>31</v>
      </c>
      <c r="D117" s="14">
        <v>2970.02</v>
      </c>
      <c r="E117" s="14">
        <f>[1]CPUs!I930</f>
        <v>154.07678000000001</v>
      </c>
      <c r="F117" s="14">
        <f>[1]CPUs!J936</f>
        <v>190.48512311400003</v>
      </c>
      <c r="G117" s="14">
        <v>565744.62</v>
      </c>
      <c r="H117" s="14">
        <v>0</v>
      </c>
      <c r="I117" s="14">
        <v>0</v>
      </c>
      <c r="J117" s="14">
        <v>0</v>
      </c>
      <c r="K117" s="14">
        <v>0</v>
      </c>
      <c r="L117" s="14">
        <v>0</v>
      </c>
      <c r="M117" s="14">
        <v>0</v>
      </c>
    </row>
    <row r="118" spans="1:13" ht="17.25" hidden="1" customHeight="1" x14ac:dyDescent="0.2">
      <c r="A118" s="12" t="s">
        <v>241</v>
      </c>
      <c r="B118" s="12" t="s">
        <v>242</v>
      </c>
      <c r="C118" s="13" t="s">
        <v>31</v>
      </c>
      <c r="D118" s="14">
        <v>138.11000000000001</v>
      </c>
      <c r="E118" s="14">
        <f>[1]CPUs!I939</f>
        <v>116.37</v>
      </c>
      <c r="F118" s="14">
        <f>[1]CPUs!J946</f>
        <v>143.86000000000001</v>
      </c>
      <c r="G118" s="14">
        <v>19868.5</v>
      </c>
      <c r="H118" s="14">
        <v>0</v>
      </c>
      <c r="I118" s="14">
        <v>0</v>
      </c>
      <c r="J118" s="14">
        <v>0</v>
      </c>
      <c r="K118" s="14">
        <v>0</v>
      </c>
      <c r="L118" s="14">
        <v>0</v>
      </c>
      <c r="M118" s="14">
        <v>0</v>
      </c>
    </row>
    <row r="119" spans="1:13" ht="17.25" hidden="1" customHeight="1" x14ac:dyDescent="0.2">
      <c r="A119" s="12" t="s">
        <v>243</v>
      </c>
      <c r="B119" s="12" t="s">
        <v>244</v>
      </c>
      <c r="C119" s="13" t="s">
        <v>31</v>
      </c>
      <c r="D119" s="14">
        <v>115.57</v>
      </c>
      <c r="E119" s="14">
        <f>[1]CPUs!I949</f>
        <v>303.2</v>
      </c>
      <c r="F119" s="14">
        <f>[1]CPUs!J956</f>
        <v>374.84</v>
      </c>
      <c r="G119" s="14">
        <v>43320.25</v>
      </c>
      <c r="H119" s="14">
        <v>0</v>
      </c>
      <c r="I119" s="14">
        <v>0</v>
      </c>
      <c r="J119" s="14">
        <v>0</v>
      </c>
      <c r="K119" s="14">
        <v>0</v>
      </c>
      <c r="L119" s="14">
        <v>0</v>
      </c>
      <c r="M119" s="14">
        <v>0</v>
      </c>
    </row>
    <row r="120" spans="1:13" ht="17.25" hidden="1" customHeight="1" x14ac:dyDescent="0.2">
      <c r="A120" s="12" t="s">
        <v>245</v>
      </c>
      <c r="B120" s="12" t="s">
        <v>246</v>
      </c>
      <c r="C120" s="13" t="s">
        <v>31</v>
      </c>
      <c r="D120" s="14">
        <v>4858.42</v>
      </c>
      <c r="E120" s="14">
        <f>[1]CPUs!I959</f>
        <v>48.442624999999992</v>
      </c>
      <c r="F120" s="14">
        <f>[1]CPUs!J964</f>
        <v>59.889617287499988</v>
      </c>
      <c r="G120" s="14">
        <v>290968.90999999997</v>
      </c>
      <c r="H120" s="14">
        <v>0</v>
      </c>
      <c r="I120" s="14">
        <v>0</v>
      </c>
      <c r="J120" s="14">
        <v>0</v>
      </c>
      <c r="K120" s="14">
        <v>0</v>
      </c>
      <c r="L120" s="14">
        <v>0</v>
      </c>
      <c r="M120" s="14">
        <v>0</v>
      </c>
    </row>
    <row r="121" spans="1:13" ht="17.25" hidden="1" customHeight="1" x14ac:dyDescent="0.2">
      <c r="A121" s="12" t="s">
        <v>247</v>
      </c>
      <c r="B121" s="12" t="s">
        <v>248</v>
      </c>
      <c r="C121" s="13" t="s">
        <v>59</v>
      </c>
      <c r="D121" s="14">
        <v>108.884</v>
      </c>
      <c r="E121" s="14">
        <f>[1]CPUs!I967</f>
        <v>671.7</v>
      </c>
      <c r="F121" s="14">
        <f>[1]CPUs!J977</f>
        <v>830.42</v>
      </c>
      <c r="G121" s="14">
        <v>90419.45</v>
      </c>
      <c r="H121" s="14">
        <v>0</v>
      </c>
      <c r="I121" s="14">
        <v>0</v>
      </c>
      <c r="J121" s="14">
        <v>0</v>
      </c>
      <c r="K121" s="14">
        <v>0</v>
      </c>
      <c r="L121" s="14">
        <v>0</v>
      </c>
      <c r="M121" s="14">
        <v>0</v>
      </c>
    </row>
    <row r="122" spans="1:13" ht="17.25" hidden="1" customHeight="1" x14ac:dyDescent="0.2">
      <c r="A122" s="12" t="s">
        <v>249</v>
      </c>
      <c r="B122" s="12" t="s">
        <v>250</v>
      </c>
      <c r="C122" s="13" t="s">
        <v>31</v>
      </c>
      <c r="D122" s="14">
        <v>15.5</v>
      </c>
      <c r="E122" s="14">
        <f>[1]CPUs!I980</f>
        <v>32.81</v>
      </c>
      <c r="F122" s="14">
        <f>[1]CPUs!J987</f>
        <v>40.56</v>
      </c>
      <c r="G122" s="14">
        <v>628.67999999999995</v>
      </c>
      <c r="H122" s="14">
        <v>0</v>
      </c>
      <c r="I122" s="14">
        <v>0</v>
      </c>
      <c r="J122" s="14">
        <v>0</v>
      </c>
      <c r="K122" s="14">
        <v>0</v>
      </c>
      <c r="L122" s="14">
        <v>0</v>
      </c>
      <c r="M122" s="14">
        <v>0</v>
      </c>
    </row>
    <row r="123" spans="1:13" ht="17.25" hidden="1" customHeight="1" x14ac:dyDescent="0.2">
      <c r="A123" s="12" t="s">
        <v>251</v>
      </c>
      <c r="B123" s="12" t="s">
        <v>252</v>
      </c>
      <c r="C123" s="13" t="s">
        <v>31</v>
      </c>
      <c r="D123" s="14">
        <v>103.86</v>
      </c>
      <c r="E123" s="14">
        <f>[1]CPUs!I990</f>
        <v>294.43</v>
      </c>
      <c r="F123" s="14">
        <f>[1]CPUs!J997</f>
        <v>364</v>
      </c>
      <c r="G123" s="14">
        <v>37805.040000000001</v>
      </c>
      <c r="H123" s="14">
        <v>0</v>
      </c>
      <c r="I123" s="14">
        <v>0</v>
      </c>
      <c r="J123" s="14">
        <v>0</v>
      </c>
      <c r="K123" s="14">
        <v>0</v>
      </c>
      <c r="L123" s="14">
        <v>0</v>
      </c>
      <c r="M123" s="14">
        <v>0</v>
      </c>
    </row>
    <row r="124" spans="1:13" ht="17.25" hidden="1" customHeight="1" x14ac:dyDescent="0.2">
      <c r="A124" s="12" t="s">
        <v>253</v>
      </c>
      <c r="B124" s="12" t="s">
        <v>254</v>
      </c>
      <c r="C124" s="13" t="s">
        <v>31</v>
      </c>
      <c r="D124" s="14">
        <v>228.77</v>
      </c>
      <c r="E124" s="14">
        <f>[1]CPUs!I1000</f>
        <v>457.15360000000004</v>
      </c>
      <c r="F124" s="14">
        <f>[1]CPUs!J1006</f>
        <v>565.17899568000007</v>
      </c>
      <c r="G124" s="14">
        <v>129295.99</v>
      </c>
      <c r="H124" s="14">
        <v>0</v>
      </c>
      <c r="I124" s="14">
        <v>0</v>
      </c>
      <c r="J124" s="14">
        <v>0</v>
      </c>
      <c r="K124" s="14">
        <v>0</v>
      </c>
      <c r="L124" s="14">
        <v>0</v>
      </c>
      <c r="M124" s="14">
        <v>0</v>
      </c>
    </row>
    <row r="125" spans="1:13" ht="17.25" hidden="1" customHeight="1" x14ac:dyDescent="0.2">
      <c r="A125" s="12" t="s">
        <v>255</v>
      </c>
      <c r="B125" s="12" t="s">
        <v>256</v>
      </c>
      <c r="C125" s="13" t="s">
        <v>59</v>
      </c>
      <c r="D125" s="14">
        <v>156.23009999999999</v>
      </c>
      <c r="E125" s="14">
        <f>[1]CPUs!I1009</f>
        <v>569.94000000000005</v>
      </c>
      <c r="F125" s="14">
        <f>[1]CPUs!J1016</f>
        <v>704.61</v>
      </c>
      <c r="G125" s="14">
        <v>110081.29</v>
      </c>
      <c r="H125" s="14">
        <v>0</v>
      </c>
      <c r="I125" s="14">
        <v>0</v>
      </c>
      <c r="J125" s="14">
        <v>0</v>
      </c>
      <c r="K125" s="14">
        <v>0</v>
      </c>
      <c r="L125" s="14">
        <v>0</v>
      </c>
      <c r="M125" s="14">
        <v>0</v>
      </c>
    </row>
    <row r="126" spans="1:13" ht="17.25" hidden="1" customHeight="1" x14ac:dyDescent="0.2">
      <c r="A126" s="12" t="s">
        <v>257</v>
      </c>
      <c r="B126" s="12" t="s">
        <v>258</v>
      </c>
      <c r="C126" s="13" t="s">
        <v>31</v>
      </c>
      <c r="D126" s="14">
        <v>1301.9177999999999</v>
      </c>
      <c r="E126" s="14">
        <f>[1]CPUs!I1019</f>
        <v>37.327599999999997</v>
      </c>
      <c r="F126" s="14">
        <f>[1]CPUs!J1024</f>
        <v>46.148111879999995</v>
      </c>
      <c r="G126" s="14">
        <v>60081.04</v>
      </c>
      <c r="H126" s="14">
        <v>0</v>
      </c>
      <c r="I126" s="14">
        <v>0</v>
      </c>
      <c r="J126" s="14">
        <v>0</v>
      </c>
      <c r="K126" s="14">
        <v>0</v>
      </c>
      <c r="L126" s="14">
        <v>0</v>
      </c>
      <c r="M126" s="14">
        <v>0</v>
      </c>
    </row>
    <row r="127" spans="1:13" ht="17.25" hidden="1" customHeight="1" x14ac:dyDescent="0.2">
      <c r="A127" s="12" t="s">
        <v>259</v>
      </c>
      <c r="B127" s="12" t="s">
        <v>260</v>
      </c>
      <c r="C127" s="13" t="s">
        <v>46</v>
      </c>
      <c r="D127" s="14">
        <v>379.72</v>
      </c>
      <c r="E127" s="14">
        <f>[1]CPUs!I1027</f>
        <v>135.51420000000002</v>
      </c>
      <c r="F127" s="14">
        <f>[1]CPUs!J1034</f>
        <v>167.53620546000002</v>
      </c>
      <c r="G127" s="14">
        <v>63616.84</v>
      </c>
      <c r="H127" s="14">
        <v>0</v>
      </c>
      <c r="I127" s="14">
        <v>0</v>
      </c>
      <c r="J127" s="14">
        <v>0</v>
      </c>
      <c r="K127" s="14">
        <v>0</v>
      </c>
      <c r="L127" s="14">
        <v>0</v>
      </c>
      <c r="M127" s="14">
        <v>0</v>
      </c>
    </row>
    <row r="128" spans="1:13" ht="17.25" hidden="1" customHeight="1" x14ac:dyDescent="0.2">
      <c r="A128" s="12" t="s">
        <v>261</v>
      </c>
      <c r="B128" s="12" t="s">
        <v>262</v>
      </c>
      <c r="C128" s="13" t="s">
        <v>31</v>
      </c>
      <c r="D128" s="14">
        <v>14.64</v>
      </c>
      <c r="E128" s="14">
        <f>[1]CPUs!I1037</f>
        <v>131.48499999999999</v>
      </c>
      <c r="F128" s="14">
        <f>[1]CPUs!J1043</f>
        <v>162.55490549999999</v>
      </c>
      <c r="G128" s="14">
        <v>2379.8000000000002</v>
      </c>
      <c r="H128" s="14">
        <v>0</v>
      </c>
      <c r="I128" s="14">
        <v>0</v>
      </c>
      <c r="J128" s="14">
        <v>0</v>
      </c>
      <c r="K128" s="14">
        <v>0</v>
      </c>
      <c r="L128" s="14">
        <v>0</v>
      </c>
      <c r="M128" s="14">
        <v>0</v>
      </c>
    </row>
    <row r="129" spans="1:13" ht="17.25" hidden="1" customHeight="1" x14ac:dyDescent="0.2">
      <c r="A129" s="12" t="s">
        <v>263</v>
      </c>
      <c r="B129" s="12" t="s">
        <v>123</v>
      </c>
      <c r="C129" s="13" t="s">
        <v>79</v>
      </c>
      <c r="D129" s="14">
        <v>1926.8382999999999</v>
      </c>
      <c r="E129" s="14">
        <f>[1]CPUs!I1046</f>
        <v>15.98</v>
      </c>
      <c r="F129" s="14">
        <f>[1]CPUs!J1053</f>
        <v>19.75</v>
      </c>
      <c r="G129" s="14">
        <v>38055.050000000003</v>
      </c>
      <c r="H129" s="14">
        <v>0</v>
      </c>
      <c r="I129" s="14">
        <v>0</v>
      </c>
      <c r="J129" s="14">
        <v>0</v>
      </c>
      <c r="K129" s="14">
        <v>0</v>
      </c>
      <c r="L129" s="14">
        <v>0</v>
      </c>
      <c r="M129" s="14">
        <v>0</v>
      </c>
    </row>
    <row r="130" spans="1:13" ht="17.25" hidden="1" customHeight="1" x14ac:dyDescent="0.2">
      <c r="A130" s="12" t="s">
        <v>264</v>
      </c>
      <c r="B130" s="12" t="s">
        <v>265</v>
      </c>
      <c r="C130" s="13" t="s">
        <v>31</v>
      </c>
      <c r="D130" s="14">
        <v>1301.9177999999999</v>
      </c>
      <c r="E130" s="14">
        <f>[1]CPUs!I1056</f>
        <v>2.74</v>
      </c>
      <c r="F130" s="14">
        <f>[1]CPUs!J1061</f>
        <v>3.38</v>
      </c>
      <c r="G130" s="14">
        <v>4400.4799999999996</v>
      </c>
      <c r="H130" s="14">
        <v>0</v>
      </c>
      <c r="I130" s="14">
        <v>0</v>
      </c>
      <c r="J130" s="14">
        <v>0</v>
      </c>
      <c r="K130" s="14">
        <v>0</v>
      </c>
      <c r="L130" s="14">
        <v>0</v>
      </c>
      <c r="M130" s="14">
        <v>0</v>
      </c>
    </row>
    <row r="131" spans="1:13" ht="17.25" hidden="1" customHeight="1" x14ac:dyDescent="0.2">
      <c r="A131" s="17" t="s">
        <v>266</v>
      </c>
      <c r="B131" s="17" t="s">
        <v>267</v>
      </c>
      <c r="C131" s="17"/>
      <c r="D131" s="21"/>
      <c r="E131" s="20"/>
      <c r="F131" s="20"/>
      <c r="G131" s="21">
        <v>511656.49</v>
      </c>
      <c r="H131" s="21"/>
      <c r="I131" s="20"/>
      <c r="J131" s="21"/>
      <c r="K131" s="21">
        <v>0</v>
      </c>
      <c r="L131" s="21">
        <v>0</v>
      </c>
      <c r="M131" s="21">
        <v>0</v>
      </c>
    </row>
    <row r="132" spans="1:13" ht="17.25" hidden="1" customHeight="1" x14ac:dyDescent="0.2">
      <c r="A132" s="12" t="s">
        <v>268</v>
      </c>
      <c r="B132" s="12" t="s">
        <v>269</v>
      </c>
      <c r="C132" s="13" t="s">
        <v>31</v>
      </c>
      <c r="D132" s="14">
        <v>3437.62</v>
      </c>
      <c r="E132" s="14">
        <f>[1]CPUs!I1064</f>
        <v>120.39175800000001</v>
      </c>
      <c r="F132" s="14">
        <f>[1]CPUs!J1072</f>
        <v>148.84033041540002</v>
      </c>
      <c r="G132" s="14">
        <v>511656.49</v>
      </c>
      <c r="H132" s="14">
        <v>0</v>
      </c>
      <c r="I132" s="14">
        <v>0</v>
      </c>
      <c r="J132" s="14">
        <v>0</v>
      </c>
      <c r="K132" s="14">
        <v>0</v>
      </c>
      <c r="L132" s="14">
        <v>0</v>
      </c>
      <c r="M132" s="14">
        <v>0</v>
      </c>
    </row>
    <row r="133" spans="1:13" ht="17.25" hidden="1" customHeight="1" x14ac:dyDescent="0.2">
      <c r="A133" s="17" t="s">
        <v>270</v>
      </c>
      <c r="B133" s="17" t="s">
        <v>271</v>
      </c>
      <c r="C133" s="17"/>
      <c r="D133" s="21"/>
      <c r="E133" s="20"/>
      <c r="F133" s="20"/>
      <c r="G133" s="21">
        <v>329717.61000000004</v>
      </c>
      <c r="H133" s="21"/>
      <c r="I133" s="20"/>
      <c r="J133" s="21"/>
      <c r="K133" s="21">
        <v>0</v>
      </c>
      <c r="L133" s="21">
        <v>0</v>
      </c>
      <c r="M133" s="21">
        <v>0</v>
      </c>
    </row>
    <row r="134" spans="1:13" ht="17.25" hidden="1" customHeight="1" x14ac:dyDescent="0.2">
      <c r="A134" s="12" t="s">
        <v>272</v>
      </c>
      <c r="B134" s="12" t="s">
        <v>273</v>
      </c>
      <c r="C134" s="13" t="s">
        <v>274</v>
      </c>
      <c r="D134" s="14">
        <v>13</v>
      </c>
      <c r="E134" s="14">
        <f>[1]CPUs!I1075</f>
        <v>2153.0117999999998</v>
      </c>
      <c r="F134" s="14">
        <f>[1]CPUs!J1084</f>
        <v>2661.7684883399997</v>
      </c>
      <c r="G134" s="14">
        <v>34602.99</v>
      </c>
      <c r="H134" s="14">
        <v>0</v>
      </c>
      <c r="I134" s="14">
        <v>0</v>
      </c>
      <c r="J134" s="14">
        <v>0</v>
      </c>
      <c r="K134" s="14">
        <v>0</v>
      </c>
      <c r="L134" s="14">
        <v>0</v>
      </c>
      <c r="M134" s="14">
        <v>0</v>
      </c>
    </row>
    <row r="135" spans="1:13" ht="17.25" hidden="1" customHeight="1" x14ac:dyDescent="0.2">
      <c r="A135" s="12" t="s">
        <v>275</v>
      </c>
      <c r="B135" s="12" t="s">
        <v>276</v>
      </c>
      <c r="C135" s="13" t="s">
        <v>28</v>
      </c>
      <c r="D135" s="14">
        <v>4</v>
      </c>
      <c r="E135" s="14">
        <f>[1]CPUs!I1087</f>
        <v>2914.6871999999994</v>
      </c>
      <c r="F135" s="14">
        <f>[1]CPUs!J1094</f>
        <v>3603.4277853599992</v>
      </c>
      <c r="G135" s="14">
        <v>14413.71</v>
      </c>
      <c r="H135" s="14">
        <v>0</v>
      </c>
      <c r="I135" s="14">
        <v>0</v>
      </c>
      <c r="J135" s="14">
        <v>0</v>
      </c>
      <c r="K135" s="14">
        <v>0</v>
      </c>
      <c r="L135" s="14">
        <v>0</v>
      </c>
      <c r="M135" s="14">
        <v>0</v>
      </c>
    </row>
    <row r="136" spans="1:13" ht="17.25" hidden="1" customHeight="1" x14ac:dyDescent="0.2">
      <c r="A136" s="12" t="s">
        <v>277</v>
      </c>
      <c r="B136" s="12" t="s">
        <v>278</v>
      </c>
      <c r="C136" s="13" t="s">
        <v>28</v>
      </c>
      <c r="D136" s="14">
        <v>10</v>
      </c>
      <c r="E136" s="14">
        <f>[1]CPUs!I1097</f>
        <v>1452.9035999999996</v>
      </c>
      <c r="F136" s="14">
        <f>[1]CPUs!J1104</f>
        <v>1796.2247206799996</v>
      </c>
      <c r="G136" s="14">
        <v>17962.240000000002</v>
      </c>
      <c r="H136" s="14">
        <v>0</v>
      </c>
      <c r="I136" s="14">
        <v>0</v>
      </c>
      <c r="J136" s="14">
        <v>0</v>
      </c>
      <c r="K136" s="14">
        <v>0</v>
      </c>
      <c r="L136" s="14">
        <v>0</v>
      </c>
      <c r="M136" s="14">
        <v>0</v>
      </c>
    </row>
    <row r="137" spans="1:13" ht="17.25" hidden="1" customHeight="1" x14ac:dyDescent="0.2">
      <c r="A137" s="12" t="s">
        <v>279</v>
      </c>
      <c r="B137" s="12" t="s">
        <v>280</v>
      </c>
      <c r="C137" s="13" t="s">
        <v>28</v>
      </c>
      <c r="D137" s="14">
        <v>3</v>
      </c>
      <c r="E137" s="14">
        <f>[1]CPUs!I1107</f>
        <v>2769.5351999999998</v>
      </c>
      <c r="F137" s="14">
        <f>[1]CPUs!J1114</f>
        <v>3423.9763677599999</v>
      </c>
      <c r="G137" s="14">
        <v>10271.92</v>
      </c>
      <c r="H137" s="14">
        <v>0</v>
      </c>
      <c r="I137" s="14">
        <v>0</v>
      </c>
      <c r="J137" s="14">
        <v>0</v>
      </c>
      <c r="K137" s="14">
        <v>0</v>
      </c>
      <c r="L137" s="14">
        <v>0</v>
      </c>
      <c r="M137" s="14">
        <v>0</v>
      </c>
    </row>
    <row r="138" spans="1:13" ht="17.25" hidden="1" customHeight="1" x14ac:dyDescent="0.2">
      <c r="A138" s="12" t="s">
        <v>281</v>
      </c>
      <c r="B138" s="12" t="s">
        <v>282</v>
      </c>
      <c r="C138" s="13" t="s">
        <v>28</v>
      </c>
      <c r="D138" s="14">
        <v>13</v>
      </c>
      <c r="E138" s="14">
        <f>[1]CPUs!I1117</f>
        <v>1074.2539999999999</v>
      </c>
      <c r="F138" s="14">
        <f>[1]CPUs!J1124</f>
        <v>1328.1002202</v>
      </c>
      <c r="G138" s="14">
        <v>17265.3</v>
      </c>
      <c r="H138" s="14">
        <v>0</v>
      </c>
      <c r="I138" s="14">
        <v>0</v>
      </c>
      <c r="J138" s="14">
        <v>0</v>
      </c>
      <c r="K138" s="14">
        <v>0</v>
      </c>
      <c r="L138" s="14">
        <v>0</v>
      </c>
      <c r="M138" s="14">
        <v>0</v>
      </c>
    </row>
    <row r="139" spans="1:13" ht="17.25" hidden="1" customHeight="1" x14ac:dyDescent="0.2">
      <c r="A139" s="12" t="s">
        <v>283</v>
      </c>
      <c r="B139" s="12" t="s">
        <v>284</v>
      </c>
      <c r="C139" s="13" t="s">
        <v>28</v>
      </c>
      <c r="D139" s="14">
        <v>32</v>
      </c>
      <c r="E139" s="14">
        <f>[1]CPUs!I1127</f>
        <v>674.47440000000006</v>
      </c>
      <c r="F139" s="14">
        <f>[1]CPUs!J1132</f>
        <v>833.85270072000003</v>
      </c>
      <c r="G139" s="14">
        <v>26683.279999999999</v>
      </c>
      <c r="H139" s="14">
        <v>0</v>
      </c>
      <c r="I139" s="14">
        <v>0</v>
      </c>
      <c r="J139" s="14">
        <v>0</v>
      </c>
      <c r="K139" s="14">
        <v>0</v>
      </c>
      <c r="L139" s="14">
        <v>0</v>
      </c>
      <c r="M139" s="14">
        <v>0</v>
      </c>
    </row>
    <row r="140" spans="1:13" ht="17.25" hidden="1" customHeight="1" x14ac:dyDescent="0.2">
      <c r="A140" s="12" t="s">
        <v>285</v>
      </c>
      <c r="B140" s="12" t="s">
        <v>286</v>
      </c>
      <c r="C140" s="13" t="s">
        <v>28</v>
      </c>
      <c r="D140" s="14">
        <v>116</v>
      </c>
      <c r="E140" s="14">
        <f>[1]CPUs!I1135</f>
        <v>686.39159999999993</v>
      </c>
      <c r="F140" s="14">
        <f>[1]CPUs!J1140</f>
        <v>848.5859350799999</v>
      </c>
      <c r="G140" s="14">
        <v>98435.96</v>
      </c>
      <c r="H140" s="14">
        <v>0</v>
      </c>
      <c r="I140" s="14">
        <v>0</v>
      </c>
      <c r="J140" s="14">
        <v>0</v>
      </c>
      <c r="K140" s="14">
        <v>0</v>
      </c>
      <c r="L140" s="14">
        <v>0</v>
      </c>
      <c r="M140" s="14">
        <v>0</v>
      </c>
    </row>
    <row r="141" spans="1:13" ht="17.25" hidden="1" customHeight="1" x14ac:dyDescent="0.2">
      <c r="A141" s="12" t="s">
        <v>287</v>
      </c>
      <c r="B141" s="12" t="s">
        <v>288</v>
      </c>
      <c r="C141" s="13" t="s">
        <v>28</v>
      </c>
      <c r="D141" s="14">
        <v>42</v>
      </c>
      <c r="E141" s="14">
        <f>[1]CPUs!I1143</f>
        <v>898.26440000000002</v>
      </c>
      <c r="F141" s="14">
        <f>[1]CPUs!J1149</f>
        <v>1110.5242777200001</v>
      </c>
      <c r="G141" s="14">
        <v>46642.01</v>
      </c>
      <c r="H141" s="14">
        <v>0</v>
      </c>
      <c r="I141" s="14">
        <v>0</v>
      </c>
      <c r="J141" s="14">
        <v>0</v>
      </c>
      <c r="K141" s="14">
        <v>0</v>
      </c>
      <c r="L141" s="14">
        <v>0</v>
      </c>
      <c r="M141" s="14">
        <v>0</v>
      </c>
    </row>
    <row r="142" spans="1:13" ht="17.25" hidden="1" customHeight="1" x14ac:dyDescent="0.2">
      <c r="A142" s="12" t="s">
        <v>289</v>
      </c>
      <c r="B142" s="12" t="s">
        <v>290</v>
      </c>
      <c r="C142" s="13" t="s">
        <v>31</v>
      </c>
      <c r="D142" s="14">
        <v>47.05</v>
      </c>
      <c r="E142" s="14">
        <f>[1]CPUs!I1152</f>
        <v>1090.63909352</v>
      </c>
      <c r="F142" s="14">
        <f>[1]CPUs!J1159</f>
        <v>1348.3571113187759</v>
      </c>
      <c r="G142" s="14">
        <v>63440.2</v>
      </c>
      <c r="H142" s="14">
        <v>0</v>
      </c>
      <c r="I142" s="14">
        <v>0</v>
      </c>
      <c r="J142" s="14">
        <v>0</v>
      </c>
      <c r="K142" s="14">
        <v>0</v>
      </c>
      <c r="L142" s="14">
        <v>0</v>
      </c>
      <c r="M142" s="14">
        <v>0</v>
      </c>
    </row>
    <row r="143" spans="1:13" ht="17.25" hidden="1" customHeight="1" x14ac:dyDescent="0.2">
      <c r="A143" s="17" t="s">
        <v>291</v>
      </c>
      <c r="B143" s="17" t="s">
        <v>292</v>
      </c>
      <c r="C143" s="17"/>
      <c r="D143" s="21"/>
      <c r="E143" s="20"/>
      <c r="F143" s="20"/>
      <c r="G143" s="21">
        <v>1748306.12</v>
      </c>
      <c r="H143" s="21"/>
      <c r="I143" s="20"/>
      <c r="J143" s="21"/>
      <c r="K143" s="21">
        <v>0</v>
      </c>
      <c r="L143" s="21">
        <v>0</v>
      </c>
      <c r="M143" s="21">
        <v>0</v>
      </c>
    </row>
    <row r="144" spans="1:13" ht="17.25" hidden="1" customHeight="1" x14ac:dyDescent="0.2">
      <c r="A144" s="12" t="s">
        <v>293</v>
      </c>
      <c r="B144" s="12" t="s">
        <v>294</v>
      </c>
      <c r="C144" s="13" t="s">
        <v>31</v>
      </c>
      <c r="D144" s="14">
        <v>1151.44</v>
      </c>
      <c r="E144" s="14">
        <f>[1]CPUs!I1162</f>
        <v>1228.1524999999999</v>
      </c>
      <c r="F144" s="14">
        <f>[1]CPUs!J1173</f>
        <v>1518.3649357499999</v>
      </c>
      <c r="G144" s="14">
        <v>1748306.12</v>
      </c>
      <c r="H144" s="14">
        <v>0</v>
      </c>
      <c r="I144" s="14">
        <v>0</v>
      </c>
      <c r="J144" s="14">
        <v>0</v>
      </c>
      <c r="K144" s="14">
        <v>0</v>
      </c>
      <c r="L144" s="14">
        <v>0</v>
      </c>
      <c r="M144" s="14">
        <v>0</v>
      </c>
    </row>
    <row r="145" spans="1:13" ht="17.25" hidden="1" customHeight="1" x14ac:dyDescent="0.2">
      <c r="A145" s="17" t="s">
        <v>295</v>
      </c>
      <c r="B145" s="17" t="s">
        <v>296</v>
      </c>
      <c r="C145" s="17"/>
      <c r="D145" s="21"/>
      <c r="E145" s="20"/>
      <c r="F145" s="20"/>
      <c r="G145" s="21">
        <v>128214.94</v>
      </c>
      <c r="H145" s="21"/>
      <c r="I145" s="20"/>
      <c r="J145" s="21"/>
      <c r="K145" s="21">
        <v>0</v>
      </c>
      <c r="L145" s="21">
        <v>0</v>
      </c>
      <c r="M145" s="21">
        <v>0</v>
      </c>
    </row>
    <row r="146" spans="1:13" ht="17.25" hidden="1" customHeight="1" x14ac:dyDescent="0.2">
      <c r="A146" s="12" t="s">
        <v>297</v>
      </c>
      <c r="B146" s="12" t="s">
        <v>298</v>
      </c>
      <c r="C146" s="13" t="s">
        <v>28</v>
      </c>
      <c r="D146" s="14">
        <v>61</v>
      </c>
      <c r="E146" s="14">
        <f>[1]CPUs!I1176</f>
        <v>433.3064</v>
      </c>
      <c r="F146" s="14">
        <f>[1]CPUs!J1180</f>
        <v>535.69670231999999</v>
      </c>
      <c r="G146" s="14">
        <v>32677.49</v>
      </c>
      <c r="H146" s="14">
        <v>0</v>
      </c>
      <c r="I146" s="14">
        <v>0</v>
      </c>
      <c r="J146" s="14">
        <v>0</v>
      </c>
      <c r="K146" s="14">
        <v>0</v>
      </c>
      <c r="L146" s="14">
        <v>0</v>
      </c>
      <c r="M146" s="14">
        <v>0</v>
      </c>
    </row>
    <row r="147" spans="1:13" ht="17.25" hidden="1" customHeight="1" x14ac:dyDescent="0.2">
      <c r="A147" s="12" t="s">
        <v>299</v>
      </c>
      <c r="B147" s="12" t="s">
        <v>300</v>
      </c>
      <c r="C147" s="13" t="s">
        <v>28</v>
      </c>
      <c r="D147" s="14">
        <v>16</v>
      </c>
      <c r="E147" s="14">
        <f>[1]CPUs!I1183</f>
        <v>804.05</v>
      </c>
      <c r="F147" s="14">
        <f>[1]CPUs!J1187</f>
        <v>994.04</v>
      </c>
      <c r="G147" s="14">
        <v>15904.64</v>
      </c>
      <c r="H147" s="14">
        <v>0</v>
      </c>
      <c r="I147" s="14">
        <v>0</v>
      </c>
      <c r="J147" s="14">
        <v>0</v>
      </c>
      <c r="K147" s="14">
        <v>0</v>
      </c>
      <c r="L147" s="14">
        <v>0</v>
      </c>
      <c r="M147" s="14">
        <v>0</v>
      </c>
    </row>
    <row r="148" spans="1:13" ht="17.25" hidden="1" customHeight="1" x14ac:dyDescent="0.2">
      <c r="A148" s="12" t="s">
        <v>301</v>
      </c>
      <c r="B148" s="12" t="s">
        <v>302</v>
      </c>
      <c r="C148" s="13" t="s">
        <v>28</v>
      </c>
      <c r="D148" s="14">
        <v>77</v>
      </c>
      <c r="E148" s="14">
        <f>[1]CPUs!I1190</f>
        <v>41.57</v>
      </c>
      <c r="F148" s="14">
        <f>[1]CPUs!J1195</f>
        <v>51.39</v>
      </c>
      <c r="G148" s="14">
        <v>3957.03</v>
      </c>
      <c r="H148" s="14">
        <v>0</v>
      </c>
      <c r="I148" s="14">
        <v>0</v>
      </c>
      <c r="J148" s="14">
        <v>0</v>
      </c>
      <c r="K148" s="14">
        <v>0</v>
      </c>
      <c r="L148" s="14">
        <v>0</v>
      </c>
      <c r="M148" s="14">
        <v>0</v>
      </c>
    </row>
    <row r="149" spans="1:13" ht="17.25" hidden="1" customHeight="1" x14ac:dyDescent="0.2">
      <c r="A149" s="12" t="s">
        <v>303</v>
      </c>
      <c r="B149" s="12" t="s">
        <v>304</v>
      </c>
      <c r="C149" s="13" t="s">
        <v>28</v>
      </c>
      <c r="D149" s="14">
        <v>28</v>
      </c>
      <c r="E149" s="14">
        <f>[1]CPUs!I1198</f>
        <v>299.33749999999998</v>
      </c>
      <c r="F149" s="14">
        <f>[1]CPUs!J1204</f>
        <v>370.07095125000001</v>
      </c>
      <c r="G149" s="14">
        <v>10361.98</v>
      </c>
      <c r="H149" s="14">
        <v>0</v>
      </c>
      <c r="I149" s="14">
        <v>0</v>
      </c>
      <c r="J149" s="14">
        <v>0</v>
      </c>
      <c r="K149" s="14">
        <v>0</v>
      </c>
      <c r="L149" s="14">
        <v>0</v>
      </c>
      <c r="M149" s="14">
        <v>0</v>
      </c>
    </row>
    <row r="150" spans="1:13" ht="17.25" hidden="1" customHeight="1" x14ac:dyDescent="0.2">
      <c r="A150" s="12" t="s">
        <v>305</v>
      </c>
      <c r="B150" s="12" t="s">
        <v>306</v>
      </c>
      <c r="C150" s="13" t="s">
        <v>28</v>
      </c>
      <c r="D150" s="14">
        <v>4</v>
      </c>
      <c r="E150" s="14">
        <f>[1]CPUs!I1207</f>
        <v>106.65</v>
      </c>
      <c r="F150" s="14">
        <f>[1]CPUs!J1213</f>
        <v>131.85</v>
      </c>
      <c r="G150" s="14">
        <v>527.4</v>
      </c>
      <c r="H150" s="14">
        <v>0</v>
      </c>
      <c r="I150" s="14">
        <v>0</v>
      </c>
      <c r="J150" s="14">
        <v>0</v>
      </c>
      <c r="K150" s="14">
        <v>0</v>
      </c>
      <c r="L150" s="14">
        <v>0</v>
      </c>
      <c r="M150" s="14">
        <v>0</v>
      </c>
    </row>
    <row r="151" spans="1:13" ht="17.25" hidden="1" customHeight="1" x14ac:dyDescent="0.2">
      <c r="A151" s="12" t="s">
        <v>307</v>
      </c>
      <c r="B151" s="12" t="s">
        <v>308</v>
      </c>
      <c r="C151" s="13" t="s">
        <v>28</v>
      </c>
      <c r="D151" s="14">
        <v>2</v>
      </c>
      <c r="E151" s="14">
        <f>[1]CPUs!I1216</f>
        <v>684.08</v>
      </c>
      <c r="F151" s="14">
        <f>[1]CPUs!J1225</f>
        <v>845.72</v>
      </c>
      <c r="G151" s="14">
        <v>1691.44</v>
      </c>
      <c r="H151" s="14">
        <v>0</v>
      </c>
      <c r="I151" s="14">
        <v>0</v>
      </c>
      <c r="J151" s="14">
        <v>0</v>
      </c>
      <c r="K151" s="14">
        <v>0</v>
      </c>
      <c r="L151" s="14">
        <v>0</v>
      </c>
      <c r="M151" s="14">
        <v>0</v>
      </c>
    </row>
    <row r="152" spans="1:13" ht="17.25" hidden="1" customHeight="1" x14ac:dyDescent="0.2">
      <c r="A152" s="12" t="s">
        <v>309</v>
      </c>
      <c r="B152" s="12" t="s">
        <v>310</v>
      </c>
      <c r="C152" s="13" t="s">
        <v>28</v>
      </c>
      <c r="D152" s="14">
        <v>3</v>
      </c>
      <c r="E152" s="14">
        <f>[1]CPUs!I1228</f>
        <v>930.93</v>
      </c>
      <c r="F152" s="14">
        <f>[1]CPUs!J1234</f>
        <v>1150.9000000000001</v>
      </c>
      <c r="G152" s="14">
        <v>3452.7</v>
      </c>
      <c r="H152" s="14">
        <v>0</v>
      </c>
      <c r="I152" s="14">
        <v>0</v>
      </c>
      <c r="J152" s="14">
        <v>0</v>
      </c>
      <c r="K152" s="14">
        <v>0</v>
      </c>
      <c r="L152" s="14">
        <v>0</v>
      </c>
      <c r="M152" s="14">
        <v>0</v>
      </c>
    </row>
    <row r="153" spans="1:13" ht="17.25" hidden="1" customHeight="1" x14ac:dyDescent="0.2">
      <c r="A153" s="12" t="s">
        <v>311</v>
      </c>
      <c r="B153" s="12" t="s">
        <v>312</v>
      </c>
      <c r="C153" s="13" t="s">
        <v>28</v>
      </c>
      <c r="D153" s="14">
        <v>91</v>
      </c>
      <c r="E153" s="14">
        <f>[1]CPUs!I1237</f>
        <v>530.13787420000006</v>
      </c>
      <c r="F153" s="14">
        <f>[1]CPUs!J1243</f>
        <v>655.40945387346005</v>
      </c>
      <c r="G153" s="14">
        <v>59642.26</v>
      </c>
      <c r="H153" s="14">
        <v>0</v>
      </c>
      <c r="I153" s="14">
        <v>0</v>
      </c>
      <c r="J153" s="14">
        <v>0</v>
      </c>
      <c r="K153" s="14">
        <v>0</v>
      </c>
      <c r="L153" s="14">
        <v>0</v>
      </c>
      <c r="M153" s="14">
        <v>0</v>
      </c>
    </row>
    <row r="154" spans="1:13" ht="17.25" hidden="1" customHeight="1" x14ac:dyDescent="0.2">
      <c r="A154" s="17" t="s">
        <v>313</v>
      </c>
      <c r="B154" s="17" t="s">
        <v>314</v>
      </c>
      <c r="C154" s="17"/>
      <c r="D154" s="21"/>
      <c r="E154" s="20"/>
      <c r="F154" s="20"/>
      <c r="G154" s="21">
        <v>253082.12</v>
      </c>
      <c r="H154" s="21"/>
      <c r="I154" s="20"/>
      <c r="J154" s="21"/>
      <c r="K154" s="21">
        <v>0</v>
      </c>
      <c r="L154" s="21">
        <v>0</v>
      </c>
      <c r="M154" s="21">
        <v>0</v>
      </c>
    </row>
    <row r="155" spans="1:13" ht="17.25" hidden="1" customHeight="1" x14ac:dyDescent="0.2">
      <c r="A155" s="17" t="s">
        <v>315</v>
      </c>
      <c r="B155" s="17" t="s">
        <v>316</v>
      </c>
      <c r="C155" s="17"/>
      <c r="D155" s="21"/>
      <c r="E155" s="20"/>
      <c r="F155" s="20"/>
      <c r="G155" s="21">
        <v>74843.689999999988</v>
      </c>
      <c r="H155" s="21"/>
      <c r="I155" s="20"/>
      <c r="J155" s="21"/>
      <c r="K155" s="21">
        <v>0</v>
      </c>
      <c r="L155" s="21">
        <v>0</v>
      </c>
      <c r="M155" s="21">
        <v>0</v>
      </c>
    </row>
    <row r="156" spans="1:13" ht="17.25" hidden="1" customHeight="1" x14ac:dyDescent="0.2">
      <c r="A156" s="12" t="s">
        <v>317</v>
      </c>
      <c r="B156" s="12" t="s">
        <v>318</v>
      </c>
      <c r="C156" s="13" t="s">
        <v>28</v>
      </c>
      <c r="D156" s="14">
        <v>2</v>
      </c>
      <c r="E156" s="14">
        <f>[1]CPUs!I1246</f>
        <v>2401.1328000000003</v>
      </c>
      <c r="F156" s="14">
        <f>[1]CPUs!J1256</f>
        <v>2968.5204806400006</v>
      </c>
      <c r="G156" s="14">
        <v>5937.04</v>
      </c>
      <c r="H156" s="14">
        <v>0</v>
      </c>
      <c r="I156" s="14">
        <v>0</v>
      </c>
      <c r="J156" s="14">
        <v>0</v>
      </c>
      <c r="K156" s="14">
        <v>0</v>
      </c>
      <c r="L156" s="14">
        <v>0</v>
      </c>
      <c r="M156" s="14">
        <v>0</v>
      </c>
    </row>
    <row r="157" spans="1:13" ht="17.25" hidden="1" customHeight="1" x14ac:dyDescent="0.2">
      <c r="A157" s="12" t="s">
        <v>319</v>
      </c>
      <c r="B157" s="12" t="s">
        <v>320</v>
      </c>
      <c r="C157" s="13" t="s">
        <v>28</v>
      </c>
      <c r="D157" s="14">
        <v>3</v>
      </c>
      <c r="E157" s="14">
        <f>[1]CPUs!I1259</f>
        <v>132.44999999999999</v>
      </c>
      <c r="F157" s="14">
        <f>[1]CPUs!J1265</f>
        <v>163.74</v>
      </c>
      <c r="G157" s="14">
        <v>491.22</v>
      </c>
      <c r="H157" s="14">
        <v>0</v>
      </c>
      <c r="I157" s="14">
        <v>0</v>
      </c>
      <c r="J157" s="14">
        <v>0</v>
      </c>
      <c r="K157" s="14">
        <v>0</v>
      </c>
      <c r="L157" s="14">
        <v>0</v>
      </c>
      <c r="M157" s="14">
        <v>0</v>
      </c>
    </row>
    <row r="158" spans="1:13" ht="17.25" hidden="1" customHeight="1" x14ac:dyDescent="0.2">
      <c r="A158" s="12" t="s">
        <v>321</v>
      </c>
      <c r="B158" s="12" t="s">
        <v>322</v>
      </c>
      <c r="C158" s="13" t="s">
        <v>28</v>
      </c>
      <c r="D158" s="14">
        <v>1</v>
      </c>
      <c r="E158" s="14">
        <f>[1]CPUs!I1268</f>
        <v>108.54</v>
      </c>
      <c r="F158" s="14">
        <f>[1]CPUs!J1274</f>
        <v>134.18</v>
      </c>
      <c r="G158" s="14">
        <v>134.18</v>
      </c>
      <c r="H158" s="14">
        <v>0</v>
      </c>
      <c r="I158" s="14">
        <v>0</v>
      </c>
      <c r="J158" s="14">
        <v>0</v>
      </c>
      <c r="K158" s="14">
        <v>0</v>
      </c>
      <c r="L158" s="14">
        <v>0</v>
      </c>
      <c r="M158" s="14">
        <v>0</v>
      </c>
    </row>
    <row r="159" spans="1:13" ht="17.25" hidden="1" customHeight="1" x14ac:dyDescent="0.2">
      <c r="A159" s="12" t="s">
        <v>323</v>
      </c>
      <c r="B159" s="12" t="s">
        <v>324</v>
      </c>
      <c r="C159" s="13" t="s">
        <v>28</v>
      </c>
      <c r="D159" s="14">
        <v>3</v>
      </c>
      <c r="E159" s="14">
        <f>[1]CPUs!I1277</f>
        <v>182.32</v>
      </c>
      <c r="F159" s="14">
        <f>[1]CPUs!J1283</f>
        <v>225.4</v>
      </c>
      <c r="G159" s="14">
        <v>676.2</v>
      </c>
      <c r="H159" s="14">
        <v>0</v>
      </c>
      <c r="I159" s="14">
        <v>0</v>
      </c>
      <c r="J159" s="14">
        <v>0</v>
      </c>
      <c r="K159" s="14">
        <v>0</v>
      </c>
      <c r="L159" s="14">
        <v>0</v>
      </c>
      <c r="M159" s="14">
        <v>0</v>
      </c>
    </row>
    <row r="160" spans="1:13" ht="17.25" hidden="1" customHeight="1" x14ac:dyDescent="0.2">
      <c r="A160" s="12" t="s">
        <v>325</v>
      </c>
      <c r="B160" s="12" t="s">
        <v>326</v>
      </c>
      <c r="C160" s="13" t="s">
        <v>28</v>
      </c>
      <c r="D160" s="14">
        <v>1</v>
      </c>
      <c r="E160" s="14">
        <f>[1]CPUs!I1286</f>
        <v>84.86</v>
      </c>
      <c r="F160" s="14">
        <f>[1]CPUs!J1292</f>
        <v>104.91</v>
      </c>
      <c r="G160" s="14">
        <v>104.91</v>
      </c>
      <c r="H160" s="14">
        <v>0</v>
      </c>
      <c r="I160" s="14">
        <v>0</v>
      </c>
      <c r="J160" s="14">
        <v>0</v>
      </c>
      <c r="K160" s="14">
        <v>0</v>
      </c>
      <c r="L160" s="14">
        <v>0</v>
      </c>
      <c r="M160" s="14">
        <v>0</v>
      </c>
    </row>
    <row r="161" spans="1:13" ht="17.25" hidden="1" customHeight="1" x14ac:dyDescent="0.2">
      <c r="A161" s="12" t="s">
        <v>327</v>
      </c>
      <c r="B161" s="12" t="s">
        <v>328</v>
      </c>
      <c r="C161" s="13" t="s">
        <v>28</v>
      </c>
      <c r="D161" s="14">
        <v>1</v>
      </c>
      <c r="E161" s="14">
        <f>[1]CPUs!I1295</f>
        <v>127.93</v>
      </c>
      <c r="F161" s="14">
        <f>[1]CPUs!J1301</f>
        <v>158.15</v>
      </c>
      <c r="G161" s="14">
        <v>158.15</v>
      </c>
      <c r="H161" s="14">
        <v>0</v>
      </c>
      <c r="I161" s="14">
        <v>0</v>
      </c>
      <c r="J161" s="14">
        <v>0</v>
      </c>
      <c r="K161" s="14">
        <v>0</v>
      </c>
      <c r="L161" s="14">
        <v>0</v>
      </c>
      <c r="M161" s="14">
        <v>0</v>
      </c>
    </row>
    <row r="162" spans="1:13" ht="17.25" hidden="1" customHeight="1" x14ac:dyDescent="0.2">
      <c r="A162" s="12" t="s">
        <v>329</v>
      </c>
      <c r="B162" s="12" t="s">
        <v>330</v>
      </c>
      <c r="C162" s="13" t="s">
        <v>28</v>
      </c>
      <c r="D162" s="14">
        <v>1</v>
      </c>
      <c r="E162" s="14">
        <f>[1]CPUs!I1304</f>
        <v>7.72</v>
      </c>
      <c r="F162" s="14">
        <f>[1]CPUs!J1312</f>
        <v>9.5399999999999991</v>
      </c>
      <c r="G162" s="14">
        <v>9.5399999999999991</v>
      </c>
      <c r="H162" s="14">
        <v>0</v>
      </c>
      <c r="I162" s="14">
        <v>0</v>
      </c>
      <c r="J162" s="14">
        <v>0</v>
      </c>
      <c r="K162" s="14">
        <v>0</v>
      </c>
      <c r="L162" s="14">
        <v>0</v>
      </c>
      <c r="M162" s="14">
        <v>0</v>
      </c>
    </row>
    <row r="163" spans="1:13" ht="17.25" hidden="1" customHeight="1" x14ac:dyDescent="0.2">
      <c r="A163" s="12" t="s">
        <v>331</v>
      </c>
      <c r="B163" s="12" t="s">
        <v>332</v>
      </c>
      <c r="C163" s="13" t="s">
        <v>28</v>
      </c>
      <c r="D163" s="14">
        <v>2</v>
      </c>
      <c r="E163" s="14">
        <f>[1]CPUs!I1315</f>
        <v>6.77</v>
      </c>
      <c r="F163" s="14">
        <f>[1]CPUs!J1323</f>
        <v>8.36</v>
      </c>
      <c r="G163" s="14">
        <v>16.72</v>
      </c>
      <c r="H163" s="14">
        <v>0</v>
      </c>
      <c r="I163" s="14">
        <v>0</v>
      </c>
      <c r="J163" s="14">
        <v>0</v>
      </c>
      <c r="K163" s="14">
        <v>0</v>
      </c>
      <c r="L163" s="14">
        <v>0</v>
      </c>
      <c r="M163" s="14">
        <v>0</v>
      </c>
    </row>
    <row r="164" spans="1:13" ht="17.25" hidden="1" customHeight="1" x14ac:dyDescent="0.2">
      <c r="A164" s="12" t="s">
        <v>333</v>
      </c>
      <c r="B164" s="12" t="s">
        <v>334</v>
      </c>
      <c r="C164" s="13" t="s">
        <v>46</v>
      </c>
      <c r="D164" s="14">
        <v>33.619999999999997</v>
      </c>
      <c r="E164" s="14">
        <f>[1]CPUs!I1326</f>
        <v>39.07</v>
      </c>
      <c r="F164" s="14">
        <f>[1]CPUs!J1332</f>
        <v>48.3</v>
      </c>
      <c r="G164" s="14">
        <v>1623.84</v>
      </c>
      <c r="H164" s="14">
        <v>0</v>
      </c>
      <c r="I164" s="14">
        <v>0</v>
      </c>
      <c r="J164" s="14">
        <v>0</v>
      </c>
      <c r="K164" s="14">
        <v>0</v>
      </c>
      <c r="L164" s="14">
        <v>0</v>
      </c>
      <c r="M164" s="14">
        <v>0</v>
      </c>
    </row>
    <row r="165" spans="1:13" ht="17.25" hidden="1" customHeight="1" x14ac:dyDescent="0.2">
      <c r="A165" s="12" t="s">
        <v>335</v>
      </c>
      <c r="B165" s="12" t="s">
        <v>336</v>
      </c>
      <c r="C165" s="13" t="s">
        <v>46</v>
      </c>
      <c r="D165" s="14">
        <v>4.38</v>
      </c>
      <c r="E165" s="14">
        <f>[1]CPUs!I1335</f>
        <v>40.380000000000003</v>
      </c>
      <c r="F165" s="14">
        <f>[1]CPUs!J1348</f>
        <v>49.92</v>
      </c>
      <c r="G165" s="14">
        <v>218.64</v>
      </c>
      <c r="H165" s="14">
        <v>0</v>
      </c>
      <c r="I165" s="14">
        <v>0</v>
      </c>
      <c r="J165" s="14">
        <v>0</v>
      </c>
      <c r="K165" s="14">
        <v>0</v>
      </c>
      <c r="L165" s="14">
        <v>0</v>
      </c>
      <c r="M165" s="14">
        <v>0</v>
      </c>
    </row>
    <row r="166" spans="1:13" ht="17.25" hidden="1" customHeight="1" x14ac:dyDescent="0.2">
      <c r="A166" s="12" t="s">
        <v>337</v>
      </c>
      <c r="B166" s="12" t="s">
        <v>338</v>
      </c>
      <c r="C166" s="13" t="s">
        <v>46</v>
      </c>
      <c r="D166" s="14">
        <v>5.51</v>
      </c>
      <c r="E166" s="14">
        <f>[1]CPUs!I1351</f>
        <v>33.479999999999997</v>
      </c>
      <c r="F166" s="14">
        <f>[1]CPUs!J1366</f>
        <v>41.39</v>
      </c>
      <c r="G166" s="14">
        <v>228.05</v>
      </c>
      <c r="H166" s="14">
        <v>0</v>
      </c>
      <c r="I166" s="14">
        <v>0</v>
      </c>
      <c r="J166" s="14">
        <v>0</v>
      </c>
      <c r="K166" s="14">
        <v>0</v>
      </c>
      <c r="L166" s="14">
        <v>0</v>
      </c>
      <c r="M166" s="14">
        <v>0</v>
      </c>
    </row>
    <row r="167" spans="1:13" ht="17.25" hidden="1" customHeight="1" x14ac:dyDescent="0.2">
      <c r="A167" s="12" t="s">
        <v>339</v>
      </c>
      <c r="B167" s="12" t="s">
        <v>340</v>
      </c>
      <c r="C167" s="13" t="s">
        <v>46</v>
      </c>
      <c r="D167" s="14">
        <v>10.09</v>
      </c>
      <c r="E167" s="14">
        <f>[1]CPUs!I1369</f>
        <v>28.46</v>
      </c>
      <c r="F167" s="14">
        <f>[1]CPUs!J1395</f>
        <v>35.18</v>
      </c>
      <c r="G167" s="14">
        <v>354.96</v>
      </c>
      <c r="H167" s="14">
        <v>0</v>
      </c>
      <c r="I167" s="14">
        <v>0</v>
      </c>
      <c r="J167" s="14">
        <v>0</v>
      </c>
      <c r="K167" s="14">
        <v>0</v>
      </c>
      <c r="L167" s="14">
        <v>0</v>
      </c>
      <c r="M167" s="14">
        <v>0</v>
      </c>
    </row>
    <row r="168" spans="1:13" ht="17.25" hidden="1" customHeight="1" x14ac:dyDescent="0.2">
      <c r="A168" s="12" t="s">
        <v>341</v>
      </c>
      <c r="B168" s="12" t="s">
        <v>342</v>
      </c>
      <c r="C168" s="13" t="s">
        <v>46</v>
      </c>
      <c r="D168" s="14">
        <v>159.06</v>
      </c>
      <c r="E168" s="14">
        <f>[1]CPUs!I1398</f>
        <v>37.83</v>
      </c>
      <c r="F168" s="14">
        <f>[1]CPUs!J1425</f>
        <v>46.76</v>
      </c>
      <c r="G168" s="14">
        <v>7437.64</v>
      </c>
      <c r="H168" s="14">
        <v>0</v>
      </c>
      <c r="I168" s="14">
        <v>0</v>
      </c>
      <c r="J168" s="14">
        <v>0</v>
      </c>
      <c r="K168" s="14">
        <v>0</v>
      </c>
      <c r="L168" s="14">
        <v>0</v>
      </c>
      <c r="M168" s="14">
        <v>0</v>
      </c>
    </row>
    <row r="169" spans="1:13" ht="17.25" hidden="1" customHeight="1" x14ac:dyDescent="0.2">
      <c r="A169" s="12" t="s">
        <v>343</v>
      </c>
      <c r="B169" s="12" t="s">
        <v>344</v>
      </c>
      <c r="C169" s="13" t="s">
        <v>46</v>
      </c>
      <c r="D169" s="14">
        <v>3.56</v>
      </c>
      <c r="E169" s="14">
        <f>[1]CPUs!I1428</f>
        <v>84.97</v>
      </c>
      <c r="F169" s="14">
        <f>[1]CPUs!J1442</f>
        <v>105.04</v>
      </c>
      <c r="G169" s="14">
        <v>373.94</v>
      </c>
      <c r="H169" s="14">
        <v>0</v>
      </c>
      <c r="I169" s="14">
        <v>0</v>
      </c>
      <c r="J169" s="14">
        <v>0</v>
      </c>
      <c r="K169" s="14">
        <v>0</v>
      </c>
      <c r="L169" s="14">
        <v>0</v>
      </c>
      <c r="M169" s="14">
        <v>0</v>
      </c>
    </row>
    <row r="170" spans="1:13" ht="17.25" hidden="1" customHeight="1" x14ac:dyDescent="0.2">
      <c r="A170" s="12" t="s">
        <v>345</v>
      </c>
      <c r="B170" s="12" t="s">
        <v>346</v>
      </c>
      <c r="C170" s="13" t="s">
        <v>46</v>
      </c>
      <c r="D170" s="14">
        <v>6.42</v>
      </c>
      <c r="E170" s="14">
        <f>[1]CPUs!I1445</f>
        <v>53.02</v>
      </c>
      <c r="F170" s="14">
        <f>[1]CPUs!J1458</f>
        <v>65.540000000000006</v>
      </c>
      <c r="G170" s="14">
        <v>420.76</v>
      </c>
      <c r="H170" s="14">
        <v>0</v>
      </c>
      <c r="I170" s="14">
        <v>0</v>
      </c>
      <c r="J170" s="14">
        <v>0</v>
      </c>
      <c r="K170" s="14">
        <v>0</v>
      </c>
      <c r="L170" s="14">
        <v>0</v>
      </c>
      <c r="M170" s="14">
        <v>0</v>
      </c>
    </row>
    <row r="171" spans="1:13" ht="17.25" hidden="1" customHeight="1" x14ac:dyDescent="0.2">
      <c r="A171" s="12" t="s">
        <v>347</v>
      </c>
      <c r="B171" s="12" t="s">
        <v>348</v>
      </c>
      <c r="C171" s="13" t="s">
        <v>46</v>
      </c>
      <c r="D171" s="14">
        <v>398.23</v>
      </c>
      <c r="E171" s="14">
        <f>[1]CPUs!I1461</f>
        <v>54.41</v>
      </c>
      <c r="F171" s="14">
        <f>[1]CPUs!J1480</f>
        <v>67.260000000000005</v>
      </c>
      <c r="G171" s="14">
        <v>26784.94</v>
      </c>
      <c r="H171" s="14">
        <v>0</v>
      </c>
      <c r="I171" s="14">
        <v>0</v>
      </c>
      <c r="J171" s="14">
        <v>0</v>
      </c>
      <c r="K171" s="14">
        <v>0</v>
      </c>
      <c r="L171" s="14">
        <v>0</v>
      </c>
      <c r="M171" s="14">
        <v>0</v>
      </c>
    </row>
    <row r="172" spans="1:13" ht="17.25" hidden="1" customHeight="1" x14ac:dyDescent="0.2">
      <c r="A172" s="12" t="s">
        <v>349</v>
      </c>
      <c r="B172" s="12" t="s">
        <v>350</v>
      </c>
      <c r="C172" s="13" t="s">
        <v>46</v>
      </c>
      <c r="D172" s="14">
        <v>113.28</v>
      </c>
      <c r="E172" s="14">
        <f>[1]CPUs!I1483</f>
        <v>47.82</v>
      </c>
      <c r="F172" s="14">
        <f>[1]CPUs!J1500</f>
        <v>59.11</v>
      </c>
      <c r="G172" s="14">
        <v>6695.98</v>
      </c>
      <c r="H172" s="14">
        <v>0</v>
      </c>
      <c r="I172" s="14">
        <v>0</v>
      </c>
      <c r="J172" s="14">
        <v>0</v>
      </c>
      <c r="K172" s="14">
        <v>0</v>
      </c>
      <c r="L172" s="14">
        <v>0</v>
      </c>
      <c r="M172" s="14">
        <v>0</v>
      </c>
    </row>
    <row r="173" spans="1:13" ht="17.25" hidden="1" customHeight="1" x14ac:dyDescent="0.2">
      <c r="A173" s="12" t="s">
        <v>351</v>
      </c>
      <c r="B173" s="12" t="s">
        <v>352</v>
      </c>
      <c r="C173" s="13" t="s">
        <v>28</v>
      </c>
      <c r="D173" s="14">
        <v>2</v>
      </c>
      <c r="E173" s="14">
        <f>[1]CPUs!I1503</f>
        <v>823.04</v>
      </c>
      <c r="F173" s="14">
        <f>[1]CPUs!J1520</f>
        <v>1017.52</v>
      </c>
      <c r="G173" s="14">
        <v>2035.04</v>
      </c>
      <c r="H173" s="14">
        <v>0</v>
      </c>
      <c r="I173" s="14">
        <v>0</v>
      </c>
      <c r="J173" s="14">
        <v>0</v>
      </c>
      <c r="K173" s="14">
        <v>0</v>
      </c>
      <c r="L173" s="14">
        <v>0</v>
      </c>
      <c r="M173" s="14">
        <v>0</v>
      </c>
    </row>
    <row r="174" spans="1:13" ht="17.25" hidden="1" customHeight="1" x14ac:dyDescent="0.2">
      <c r="A174" s="12" t="s">
        <v>353</v>
      </c>
      <c r="B174" s="12" t="s">
        <v>354</v>
      </c>
      <c r="C174" s="13" t="s">
        <v>28</v>
      </c>
      <c r="D174" s="14">
        <v>5</v>
      </c>
      <c r="E174" s="14">
        <f>[1]CPUs!I1523</f>
        <v>469.57</v>
      </c>
      <c r="F174" s="14">
        <f>[1]CPUs!J1540</f>
        <v>580.52</v>
      </c>
      <c r="G174" s="14">
        <v>2902.6</v>
      </c>
      <c r="H174" s="14">
        <v>0</v>
      </c>
      <c r="I174" s="14">
        <v>0</v>
      </c>
      <c r="J174" s="14">
        <v>0</v>
      </c>
      <c r="K174" s="14">
        <v>0</v>
      </c>
      <c r="L174" s="14">
        <v>0</v>
      </c>
      <c r="M174" s="14">
        <v>0</v>
      </c>
    </row>
    <row r="175" spans="1:13" ht="17.25" hidden="1" customHeight="1" x14ac:dyDescent="0.2">
      <c r="A175" s="12" t="s">
        <v>355</v>
      </c>
      <c r="B175" s="12" t="s">
        <v>356</v>
      </c>
      <c r="C175" s="13" t="s">
        <v>28</v>
      </c>
      <c r="D175" s="14">
        <v>2</v>
      </c>
      <c r="E175" s="14">
        <f>[1]CPUs!I1543</f>
        <v>686.17</v>
      </c>
      <c r="F175" s="14">
        <f>[1]CPUs!J1560</f>
        <v>848.31</v>
      </c>
      <c r="G175" s="14">
        <v>1696.62</v>
      </c>
      <c r="H175" s="14">
        <v>0</v>
      </c>
      <c r="I175" s="14">
        <v>0</v>
      </c>
      <c r="J175" s="14">
        <v>0</v>
      </c>
      <c r="K175" s="14">
        <v>0</v>
      </c>
      <c r="L175" s="14">
        <v>0</v>
      </c>
      <c r="M175" s="14">
        <v>0</v>
      </c>
    </row>
    <row r="176" spans="1:13" ht="17.25" hidden="1" customHeight="1" x14ac:dyDescent="0.2">
      <c r="A176" s="12" t="s">
        <v>357</v>
      </c>
      <c r="B176" s="12" t="s">
        <v>358</v>
      </c>
      <c r="C176" s="13" t="s">
        <v>28</v>
      </c>
      <c r="D176" s="14">
        <v>2</v>
      </c>
      <c r="E176" s="14">
        <f>[1]CPUs!I1563</f>
        <v>40.21</v>
      </c>
      <c r="F176" s="14">
        <f>[1]CPUs!J1571</f>
        <v>49.71</v>
      </c>
      <c r="G176" s="14">
        <v>99.42</v>
      </c>
      <c r="H176" s="14">
        <v>0</v>
      </c>
      <c r="I176" s="14">
        <v>0</v>
      </c>
      <c r="J176" s="14">
        <v>0</v>
      </c>
      <c r="K176" s="14">
        <v>0</v>
      </c>
      <c r="L176" s="14">
        <v>0</v>
      </c>
      <c r="M176" s="14">
        <v>0</v>
      </c>
    </row>
    <row r="177" spans="1:13" ht="17.25" hidden="1" customHeight="1" x14ac:dyDescent="0.2">
      <c r="A177" s="12" t="s">
        <v>359</v>
      </c>
      <c r="B177" s="12" t="s">
        <v>360</v>
      </c>
      <c r="C177" s="13" t="s">
        <v>28</v>
      </c>
      <c r="D177" s="14">
        <v>16</v>
      </c>
      <c r="E177" s="14">
        <f>[1]CPUs!I1574</f>
        <v>85.92</v>
      </c>
      <c r="F177" s="14">
        <f>[1]CPUs!J1584</f>
        <v>106.22</v>
      </c>
      <c r="G177" s="14">
        <v>1699.52</v>
      </c>
      <c r="H177" s="14">
        <v>0</v>
      </c>
      <c r="I177" s="14">
        <v>0</v>
      </c>
      <c r="J177" s="14">
        <v>0</v>
      </c>
      <c r="K177" s="14">
        <v>0</v>
      </c>
      <c r="L177" s="14">
        <v>0</v>
      </c>
      <c r="M177" s="14">
        <v>0</v>
      </c>
    </row>
    <row r="178" spans="1:13" ht="17.25" hidden="1" customHeight="1" x14ac:dyDescent="0.2">
      <c r="A178" s="12" t="s">
        <v>361</v>
      </c>
      <c r="B178" s="12" t="s">
        <v>362</v>
      </c>
      <c r="C178" s="13" t="s">
        <v>28</v>
      </c>
      <c r="D178" s="14">
        <v>2</v>
      </c>
      <c r="E178" s="14">
        <f>[1]CPUs!I1587</f>
        <v>2116.0211249999998</v>
      </c>
      <c r="F178" s="14">
        <f>[1]CPUs!J1611</f>
        <v>2616.0369168374996</v>
      </c>
      <c r="G178" s="14">
        <v>5232.07</v>
      </c>
      <c r="H178" s="14">
        <v>0</v>
      </c>
      <c r="I178" s="14">
        <v>0</v>
      </c>
      <c r="J178" s="14">
        <v>0</v>
      </c>
      <c r="K178" s="14">
        <v>0</v>
      </c>
      <c r="L178" s="14">
        <v>0</v>
      </c>
      <c r="M178" s="14">
        <v>0</v>
      </c>
    </row>
    <row r="179" spans="1:13" ht="17.25" hidden="1" customHeight="1" x14ac:dyDescent="0.2">
      <c r="A179" s="12" t="s">
        <v>363</v>
      </c>
      <c r="B179" s="12" t="s">
        <v>364</v>
      </c>
      <c r="C179" s="13" t="s">
        <v>28</v>
      </c>
      <c r="D179" s="14">
        <v>5</v>
      </c>
      <c r="E179" s="14">
        <f>[1]CPUs!I1614</f>
        <v>10.09</v>
      </c>
      <c r="F179" s="14">
        <f>[1]CPUs!J1620</f>
        <v>12.47</v>
      </c>
      <c r="G179" s="14">
        <v>62.35</v>
      </c>
      <c r="H179" s="14">
        <v>0</v>
      </c>
      <c r="I179" s="14">
        <v>0</v>
      </c>
      <c r="J179" s="14">
        <v>0</v>
      </c>
      <c r="K179" s="14">
        <v>0</v>
      </c>
      <c r="L179" s="14">
        <v>0</v>
      </c>
      <c r="M179" s="14">
        <v>0</v>
      </c>
    </row>
    <row r="180" spans="1:13" ht="17.25" hidden="1" customHeight="1" x14ac:dyDescent="0.2">
      <c r="A180" s="12" t="s">
        <v>365</v>
      </c>
      <c r="B180" s="12" t="s">
        <v>366</v>
      </c>
      <c r="C180" s="13" t="s">
        <v>28</v>
      </c>
      <c r="D180" s="14">
        <v>12</v>
      </c>
      <c r="E180" s="14">
        <f>[1]CPUs!I1623</f>
        <v>88.79</v>
      </c>
      <c r="F180" s="14">
        <f>[1]CPUs!J1629</f>
        <v>109.77</v>
      </c>
      <c r="G180" s="14">
        <v>1317.24</v>
      </c>
      <c r="H180" s="14">
        <v>0</v>
      </c>
      <c r="I180" s="14">
        <v>0</v>
      </c>
      <c r="J180" s="14">
        <v>0</v>
      </c>
      <c r="K180" s="14">
        <v>0</v>
      </c>
      <c r="L180" s="14">
        <v>0</v>
      </c>
      <c r="M180" s="14">
        <v>0</v>
      </c>
    </row>
    <row r="181" spans="1:13" ht="17.25" hidden="1" customHeight="1" x14ac:dyDescent="0.2">
      <c r="A181" s="12" t="s">
        <v>367</v>
      </c>
      <c r="B181" s="12" t="s">
        <v>368</v>
      </c>
      <c r="C181" s="13" t="s">
        <v>28</v>
      </c>
      <c r="D181" s="14">
        <v>2</v>
      </c>
      <c r="E181" s="14">
        <f>[1]CPUs!I1632</f>
        <v>129.68</v>
      </c>
      <c r="F181" s="14">
        <f>[1]CPUs!J1638</f>
        <v>160.32</v>
      </c>
      <c r="G181" s="14">
        <v>320.64</v>
      </c>
      <c r="H181" s="14">
        <v>0</v>
      </c>
      <c r="I181" s="14">
        <v>0</v>
      </c>
      <c r="J181" s="14">
        <v>0</v>
      </c>
      <c r="K181" s="14">
        <v>0</v>
      </c>
      <c r="L181" s="14">
        <v>0</v>
      </c>
      <c r="M181" s="14">
        <v>0</v>
      </c>
    </row>
    <row r="182" spans="1:13" ht="17.25" hidden="1" customHeight="1" x14ac:dyDescent="0.2">
      <c r="A182" s="12" t="s">
        <v>369</v>
      </c>
      <c r="B182" s="12" t="s">
        <v>370</v>
      </c>
      <c r="C182" s="13" t="s">
        <v>28</v>
      </c>
      <c r="D182" s="14">
        <v>1</v>
      </c>
      <c r="E182" s="14">
        <f>[1]CPUs!I1641</f>
        <v>6318.4359999999988</v>
      </c>
      <c r="F182" s="14">
        <f>[1]CPUs!J1646</f>
        <v>7811.4824267999984</v>
      </c>
      <c r="G182" s="14">
        <v>7811.48</v>
      </c>
      <c r="H182" s="14">
        <v>0</v>
      </c>
      <c r="I182" s="14">
        <v>0</v>
      </c>
      <c r="J182" s="14">
        <v>0</v>
      </c>
      <c r="K182" s="14">
        <v>0</v>
      </c>
      <c r="L182" s="14">
        <v>0</v>
      </c>
      <c r="M182" s="14">
        <v>0</v>
      </c>
    </row>
    <row r="183" spans="1:13" ht="17.25" hidden="1" customHeight="1" x14ac:dyDescent="0.2">
      <c r="A183" s="17" t="s">
        <v>371</v>
      </c>
      <c r="B183" s="17" t="s">
        <v>372</v>
      </c>
      <c r="C183" s="17"/>
      <c r="D183" s="21"/>
      <c r="E183" s="20"/>
      <c r="F183" s="20"/>
      <c r="G183" s="21">
        <v>61245.2</v>
      </c>
      <c r="H183" s="21"/>
      <c r="I183" s="20"/>
      <c r="J183" s="21"/>
      <c r="K183" s="21">
        <v>0</v>
      </c>
      <c r="L183" s="21">
        <v>0</v>
      </c>
      <c r="M183" s="21">
        <v>0</v>
      </c>
    </row>
    <row r="184" spans="1:13" ht="17.25" hidden="1" customHeight="1" x14ac:dyDescent="0.2">
      <c r="A184" s="12" t="s">
        <v>373</v>
      </c>
      <c r="B184" s="12" t="s">
        <v>374</v>
      </c>
      <c r="C184" s="13" t="s">
        <v>28</v>
      </c>
      <c r="D184" s="14">
        <v>1</v>
      </c>
      <c r="E184" s="14">
        <f>[1]CPUs!I1649</f>
        <v>132.38999999999999</v>
      </c>
      <c r="F184" s="14">
        <f>[1]CPUs!J1659</f>
        <v>163.66999999999999</v>
      </c>
      <c r="G184" s="14">
        <v>163.66999999999999</v>
      </c>
      <c r="H184" s="14">
        <v>0</v>
      </c>
      <c r="I184" s="14">
        <v>0</v>
      </c>
      <c r="J184" s="14">
        <v>0</v>
      </c>
      <c r="K184" s="14">
        <v>0</v>
      </c>
      <c r="L184" s="14">
        <v>0</v>
      </c>
      <c r="M184" s="14">
        <v>0</v>
      </c>
    </row>
    <row r="185" spans="1:13" ht="17.25" hidden="1" customHeight="1" x14ac:dyDescent="0.2">
      <c r="A185" s="12" t="s">
        <v>375</v>
      </c>
      <c r="B185" s="12" t="s">
        <v>376</v>
      </c>
      <c r="C185" s="13" t="s">
        <v>28</v>
      </c>
      <c r="D185" s="14">
        <v>105</v>
      </c>
      <c r="E185" s="14">
        <f>[1]CPUs!I1662</f>
        <v>121.54</v>
      </c>
      <c r="F185" s="14">
        <f>[1]CPUs!J1670</f>
        <v>150.25</v>
      </c>
      <c r="G185" s="14">
        <v>15776.25</v>
      </c>
      <c r="H185" s="14">
        <v>0</v>
      </c>
      <c r="I185" s="14">
        <v>0</v>
      </c>
      <c r="J185" s="14">
        <v>0</v>
      </c>
      <c r="K185" s="14">
        <v>0</v>
      </c>
      <c r="L185" s="14">
        <v>0</v>
      </c>
      <c r="M185" s="14">
        <v>0</v>
      </c>
    </row>
    <row r="186" spans="1:13" ht="17.25" hidden="1" customHeight="1" x14ac:dyDescent="0.2">
      <c r="A186" s="12" t="s">
        <v>377</v>
      </c>
      <c r="B186" s="12" t="s">
        <v>340</v>
      </c>
      <c r="C186" s="13" t="s">
        <v>46</v>
      </c>
      <c r="D186" s="14">
        <v>66.72</v>
      </c>
      <c r="E186" s="14">
        <f>[1]CPUs!I1672</f>
        <v>28.46</v>
      </c>
      <c r="F186" s="14">
        <f>[1]CPUs!J1698</f>
        <v>35.18</v>
      </c>
      <c r="G186" s="14">
        <v>2347.1999999999998</v>
      </c>
      <c r="H186" s="14">
        <v>0</v>
      </c>
      <c r="I186" s="14">
        <v>0</v>
      </c>
      <c r="J186" s="14">
        <v>0</v>
      </c>
      <c r="K186" s="14">
        <v>0</v>
      </c>
      <c r="L186" s="14">
        <v>0</v>
      </c>
      <c r="M186" s="14">
        <v>0</v>
      </c>
    </row>
    <row r="187" spans="1:13" ht="17.25" hidden="1" customHeight="1" x14ac:dyDescent="0.2">
      <c r="A187" s="12" t="s">
        <v>378</v>
      </c>
      <c r="B187" s="12" t="s">
        <v>336</v>
      </c>
      <c r="C187" s="13" t="s">
        <v>46</v>
      </c>
      <c r="D187" s="14">
        <v>9.4499999999999993</v>
      </c>
      <c r="E187" s="14">
        <f>[1]CPUs!I1701</f>
        <v>40.380000000000003</v>
      </c>
      <c r="F187" s="14">
        <f>[1]CPUs!J1714</f>
        <v>49.92</v>
      </c>
      <c r="G187" s="14">
        <v>471.74</v>
      </c>
      <c r="H187" s="14">
        <v>0</v>
      </c>
      <c r="I187" s="14">
        <v>0</v>
      </c>
      <c r="J187" s="14">
        <v>0</v>
      </c>
      <c r="K187" s="14">
        <v>0</v>
      </c>
      <c r="L187" s="14">
        <v>0</v>
      </c>
      <c r="M187" s="14">
        <v>0</v>
      </c>
    </row>
    <row r="188" spans="1:13" ht="17.25" hidden="1" customHeight="1" x14ac:dyDescent="0.2">
      <c r="A188" s="12" t="s">
        <v>379</v>
      </c>
      <c r="B188" s="12" t="s">
        <v>338</v>
      </c>
      <c r="C188" s="13" t="s">
        <v>46</v>
      </c>
      <c r="D188" s="14">
        <v>5.8</v>
      </c>
      <c r="E188" s="14">
        <f>[1]CPUs!I1717</f>
        <v>33.479999999999997</v>
      </c>
      <c r="F188" s="14">
        <f>[1]CPUs!J1732</f>
        <v>41.39</v>
      </c>
      <c r="G188" s="14">
        <v>240.06</v>
      </c>
      <c r="H188" s="14">
        <v>0</v>
      </c>
      <c r="I188" s="14">
        <v>0</v>
      </c>
      <c r="J188" s="14">
        <v>0</v>
      </c>
      <c r="K188" s="14">
        <v>0</v>
      </c>
      <c r="L188" s="14">
        <v>0</v>
      </c>
      <c r="M188" s="14">
        <v>0</v>
      </c>
    </row>
    <row r="189" spans="1:13" ht="17.25" hidden="1" customHeight="1" x14ac:dyDescent="0.2">
      <c r="A189" s="12" t="s">
        <v>380</v>
      </c>
      <c r="B189" s="12" t="s">
        <v>370</v>
      </c>
      <c r="C189" s="13" t="s">
        <v>28</v>
      </c>
      <c r="D189" s="14">
        <v>4</v>
      </c>
      <c r="E189" s="14">
        <f>[1]CPUs!I1735</f>
        <v>6318.4359999999988</v>
      </c>
      <c r="F189" s="14">
        <f>[1]CPUs!J1740</f>
        <v>7811.4824267999984</v>
      </c>
      <c r="G189" s="14">
        <v>31245.919999999998</v>
      </c>
      <c r="H189" s="14">
        <v>0</v>
      </c>
      <c r="I189" s="14">
        <v>0</v>
      </c>
      <c r="J189" s="14">
        <v>0</v>
      </c>
      <c r="K189" s="14">
        <v>0</v>
      </c>
      <c r="L189" s="14">
        <v>0</v>
      </c>
      <c r="M189" s="14">
        <v>0</v>
      </c>
    </row>
    <row r="190" spans="1:13" ht="17.25" hidden="1" customHeight="1" x14ac:dyDescent="0.2">
      <c r="A190" s="12" t="s">
        <v>381</v>
      </c>
      <c r="B190" s="12" t="s">
        <v>382</v>
      </c>
      <c r="C190" s="13" t="s">
        <v>28</v>
      </c>
      <c r="D190" s="14">
        <v>7</v>
      </c>
      <c r="E190" s="14">
        <f>[1]CPUs!I1743</f>
        <v>1271.1199999999999</v>
      </c>
      <c r="F190" s="14">
        <f>[1]CPUs!J1760</f>
        <v>1571.48</v>
      </c>
      <c r="G190" s="14">
        <v>11000.36</v>
      </c>
      <c r="H190" s="14">
        <v>0</v>
      </c>
      <c r="I190" s="14">
        <v>0</v>
      </c>
      <c r="J190" s="14">
        <v>0</v>
      </c>
      <c r="K190" s="14">
        <v>0</v>
      </c>
      <c r="L190" s="14">
        <v>0</v>
      </c>
      <c r="M190" s="14">
        <v>0</v>
      </c>
    </row>
    <row r="191" spans="1:13" ht="17.25" hidden="1" customHeight="1" x14ac:dyDescent="0.2">
      <c r="A191" s="17" t="s">
        <v>383</v>
      </c>
      <c r="B191" s="17" t="s">
        <v>384</v>
      </c>
      <c r="C191" s="17"/>
      <c r="D191" s="21"/>
      <c r="E191" s="20"/>
      <c r="F191" s="20"/>
      <c r="G191" s="21">
        <v>108234.42</v>
      </c>
      <c r="H191" s="21"/>
      <c r="I191" s="20"/>
      <c r="J191" s="21"/>
      <c r="K191" s="21">
        <v>0</v>
      </c>
      <c r="L191" s="21">
        <v>0</v>
      </c>
      <c r="M191" s="21">
        <v>0</v>
      </c>
    </row>
    <row r="192" spans="1:13" ht="17.25" hidden="1" customHeight="1" x14ac:dyDescent="0.2">
      <c r="A192" s="12" t="s">
        <v>385</v>
      </c>
      <c r="B192" s="12" t="s">
        <v>386</v>
      </c>
      <c r="C192" s="13" t="s">
        <v>28</v>
      </c>
      <c r="D192" s="14">
        <v>1</v>
      </c>
      <c r="E192" s="14">
        <f>[1]CPUs!I1763</f>
        <v>489.35</v>
      </c>
      <c r="F192" s="14">
        <f>[1]CPUs!J1771</f>
        <v>604.98</v>
      </c>
      <c r="G192" s="14">
        <v>604.98</v>
      </c>
      <c r="H192" s="14">
        <v>0</v>
      </c>
      <c r="I192" s="14">
        <v>0</v>
      </c>
      <c r="J192" s="14">
        <v>0</v>
      </c>
      <c r="K192" s="14">
        <v>0</v>
      </c>
      <c r="L192" s="14">
        <v>0</v>
      </c>
      <c r="M192" s="14">
        <v>0</v>
      </c>
    </row>
    <row r="193" spans="1:13" ht="17.25" hidden="1" customHeight="1" x14ac:dyDescent="0.2">
      <c r="A193" s="12" t="s">
        <v>387</v>
      </c>
      <c r="B193" s="12" t="s">
        <v>388</v>
      </c>
      <c r="C193" s="13" t="s">
        <v>28</v>
      </c>
      <c r="D193" s="14">
        <v>100</v>
      </c>
      <c r="E193" s="14">
        <f>[1]CPUs!I1774</f>
        <v>28.43</v>
      </c>
      <c r="F193" s="14">
        <f>[1]CPUs!J1782</f>
        <v>35.14</v>
      </c>
      <c r="G193" s="14">
        <v>3514</v>
      </c>
      <c r="H193" s="14">
        <v>0</v>
      </c>
      <c r="I193" s="14">
        <v>0</v>
      </c>
      <c r="J193" s="14">
        <v>0</v>
      </c>
      <c r="K193" s="14">
        <v>0</v>
      </c>
      <c r="L193" s="14">
        <v>0</v>
      </c>
      <c r="M193" s="14">
        <v>0</v>
      </c>
    </row>
    <row r="194" spans="1:13" ht="17.25" hidden="1" customHeight="1" x14ac:dyDescent="0.2">
      <c r="A194" s="12" t="s">
        <v>389</v>
      </c>
      <c r="B194" s="12" t="s">
        <v>390</v>
      </c>
      <c r="C194" s="13" t="s">
        <v>28</v>
      </c>
      <c r="D194" s="14">
        <v>62</v>
      </c>
      <c r="E194" s="14">
        <f>[1]CPUs!I1785</f>
        <v>285.37</v>
      </c>
      <c r="F194" s="14">
        <f>[1]CPUs!J1803</f>
        <v>352.8</v>
      </c>
      <c r="G194" s="14">
        <v>21873.599999999999</v>
      </c>
      <c r="H194" s="14">
        <v>0</v>
      </c>
      <c r="I194" s="14">
        <v>0</v>
      </c>
      <c r="J194" s="14">
        <v>0</v>
      </c>
      <c r="K194" s="14">
        <v>0</v>
      </c>
      <c r="L194" s="14">
        <v>0</v>
      </c>
      <c r="M194" s="14">
        <v>0</v>
      </c>
    </row>
    <row r="195" spans="1:13" ht="17.25" hidden="1" customHeight="1" x14ac:dyDescent="0.2">
      <c r="A195" s="12" t="s">
        <v>391</v>
      </c>
      <c r="B195" s="12" t="s">
        <v>392</v>
      </c>
      <c r="C195" s="13" t="s">
        <v>28</v>
      </c>
      <c r="D195" s="14">
        <v>39</v>
      </c>
      <c r="E195" s="14">
        <f>[1]CPUs!I1806</f>
        <v>87.55</v>
      </c>
      <c r="F195" s="14">
        <f>[1]CPUs!J1814</f>
        <v>108.23</v>
      </c>
      <c r="G195" s="14">
        <v>4220.97</v>
      </c>
      <c r="H195" s="14">
        <v>0</v>
      </c>
      <c r="I195" s="14">
        <v>0</v>
      </c>
      <c r="J195" s="14">
        <v>0</v>
      </c>
      <c r="K195" s="14">
        <v>0</v>
      </c>
      <c r="L195" s="14">
        <v>0</v>
      </c>
      <c r="M195" s="14">
        <v>0</v>
      </c>
    </row>
    <row r="196" spans="1:13" ht="17.25" hidden="1" customHeight="1" x14ac:dyDescent="0.2">
      <c r="A196" s="12" t="s">
        <v>393</v>
      </c>
      <c r="B196" s="12" t="s">
        <v>394</v>
      </c>
      <c r="C196" s="13" t="s">
        <v>28</v>
      </c>
      <c r="D196" s="14">
        <v>4</v>
      </c>
      <c r="E196" s="14">
        <f>[1]CPUs!I1817</f>
        <v>342.53</v>
      </c>
      <c r="F196" s="14">
        <f>[1]CPUs!J1823</f>
        <v>423.46</v>
      </c>
      <c r="G196" s="14">
        <v>1693.84</v>
      </c>
      <c r="H196" s="14">
        <v>0</v>
      </c>
      <c r="I196" s="14">
        <v>0</v>
      </c>
      <c r="J196" s="14">
        <v>0</v>
      </c>
      <c r="K196" s="14">
        <v>0</v>
      </c>
      <c r="L196" s="14">
        <v>0</v>
      </c>
      <c r="M196" s="14">
        <v>0</v>
      </c>
    </row>
    <row r="197" spans="1:13" ht="17.25" hidden="1" customHeight="1" x14ac:dyDescent="0.2">
      <c r="A197" s="12" t="s">
        <v>395</v>
      </c>
      <c r="B197" s="12" t="s">
        <v>396</v>
      </c>
      <c r="C197" s="13" t="s">
        <v>28</v>
      </c>
      <c r="D197" s="14">
        <v>3</v>
      </c>
      <c r="E197" s="14">
        <f>[1]CPUs!I1826</f>
        <v>2288.2885255000006</v>
      </c>
      <c r="F197" s="14">
        <f>[1]CPUs!J1850</f>
        <v>2829.0111040756506</v>
      </c>
      <c r="G197" s="14">
        <v>8487.0300000000007</v>
      </c>
      <c r="H197" s="14">
        <v>0</v>
      </c>
      <c r="I197" s="14">
        <v>0</v>
      </c>
      <c r="J197" s="14">
        <v>0</v>
      </c>
      <c r="K197" s="14">
        <v>0</v>
      </c>
      <c r="L197" s="14">
        <v>0</v>
      </c>
      <c r="M197" s="14">
        <v>0</v>
      </c>
    </row>
    <row r="198" spans="1:13" ht="17.25" hidden="1" customHeight="1" x14ac:dyDescent="0.2">
      <c r="A198" s="12" t="s">
        <v>397</v>
      </c>
      <c r="B198" s="12" t="s">
        <v>398</v>
      </c>
      <c r="C198" s="13" t="s">
        <v>28</v>
      </c>
      <c r="D198" s="14">
        <v>2</v>
      </c>
      <c r="E198" s="14">
        <f>[1]CPUs!I1853</f>
        <v>1871.68</v>
      </c>
      <c r="F198" s="14">
        <f>[1]CPUs!J1875</f>
        <v>2313.9499999999998</v>
      </c>
      <c r="G198" s="14">
        <v>4627.8999999999996</v>
      </c>
      <c r="H198" s="14">
        <v>0</v>
      </c>
      <c r="I198" s="14">
        <v>0</v>
      </c>
      <c r="J198" s="14">
        <v>0</v>
      </c>
      <c r="K198" s="14">
        <v>0</v>
      </c>
      <c r="L198" s="14">
        <v>0</v>
      </c>
      <c r="M198" s="14">
        <v>0</v>
      </c>
    </row>
    <row r="199" spans="1:13" ht="17.25" hidden="1" customHeight="1" x14ac:dyDescent="0.2">
      <c r="A199" s="12" t="s">
        <v>399</v>
      </c>
      <c r="B199" s="12" t="s">
        <v>400</v>
      </c>
      <c r="C199" s="13" t="s">
        <v>28</v>
      </c>
      <c r="D199" s="14">
        <v>6</v>
      </c>
      <c r="E199" s="14">
        <f>[1]CPUs!I1878</f>
        <v>492.99</v>
      </c>
      <c r="F199" s="14">
        <f>[1]CPUs!J1895</f>
        <v>609.48</v>
      </c>
      <c r="G199" s="14">
        <v>3656.88</v>
      </c>
      <c r="H199" s="14">
        <v>0</v>
      </c>
      <c r="I199" s="14">
        <v>0</v>
      </c>
      <c r="J199" s="14">
        <v>0</v>
      </c>
      <c r="K199" s="14">
        <v>0</v>
      </c>
      <c r="L199" s="14">
        <v>0</v>
      </c>
      <c r="M199" s="14">
        <v>0</v>
      </c>
    </row>
    <row r="200" spans="1:13" ht="17.25" hidden="1" customHeight="1" x14ac:dyDescent="0.2">
      <c r="A200" s="12" t="s">
        <v>401</v>
      </c>
      <c r="B200" s="12" t="s">
        <v>356</v>
      </c>
      <c r="C200" s="13" t="s">
        <v>28</v>
      </c>
      <c r="D200" s="14">
        <v>1</v>
      </c>
      <c r="E200" s="14">
        <f>[1]CPUs!I1898</f>
        <v>686.17</v>
      </c>
      <c r="F200" s="14">
        <f>[1]CPUs!J1915</f>
        <v>848.31</v>
      </c>
      <c r="G200" s="14">
        <v>848.31</v>
      </c>
      <c r="H200" s="14">
        <v>0</v>
      </c>
      <c r="I200" s="14">
        <v>0</v>
      </c>
      <c r="J200" s="14">
        <v>0</v>
      </c>
      <c r="K200" s="14">
        <v>0</v>
      </c>
      <c r="L200" s="14">
        <v>0</v>
      </c>
      <c r="M200" s="14">
        <v>0</v>
      </c>
    </row>
    <row r="201" spans="1:13" ht="17.25" hidden="1" customHeight="1" x14ac:dyDescent="0.2">
      <c r="A201" s="12" t="s">
        <v>402</v>
      </c>
      <c r="B201" s="12" t="s">
        <v>403</v>
      </c>
      <c r="C201" s="13" t="s">
        <v>28</v>
      </c>
      <c r="D201" s="14">
        <v>4</v>
      </c>
      <c r="E201" s="14">
        <f>[1]CPUs!I1918</f>
        <v>15.85</v>
      </c>
      <c r="F201" s="14">
        <f>[1]CPUs!J1926</f>
        <v>19.59</v>
      </c>
      <c r="G201" s="14">
        <v>78.36</v>
      </c>
      <c r="H201" s="14">
        <v>0</v>
      </c>
      <c r="I201" s="14">
        <v>0</v>
      </c>
      <c r="J201" s="14">
        <v>0</v>
      </c>
      <c r="K201" s="14">
        <v>0</v>
      </c>
      <c r="L201" s="14">
        <v>0</v>
      </c>
      <c r="M201" s="14">
        <v>0</v>
      </c>
    </row>
    <row r="202" spans="1:13" ht="17.25" hidden="1" customHeight="1" x14ac:dyDescent="0.2">
      <c r="A202" s="12" t="s">
        <v>404</v>
      </c>
      <c r="B202" s="12" t="s">
        <v>405</v>
      </c>
      <c r="C202" s="13" t="s">
        <v>28</v>
      </c>
      <c r="D202" s="14">
        <v>54</v>
      </c>
      <c r="E202" s="14">
        <f>[1]CPUs!I1929</f>
        <v>162.43</v>
      </c>
      <c r="F202" s="14">
        <f>[1]CPUs!J1943</f>
        <v>200.81</v>
      </c>
      <c r="G202" s="14">
        <v>10843.74</v>
      </c>
      <c r="H202" s="14">
        <v>0</v>
      </c>
      <c r="I202" s="14">
        <v>0</v>
      </c>
      <c r="J202" s="14">
        <v>0</v>
      </c>
      <c r="K202" s="14">
        <v>0</v>
      </c>
      <c r="L202" s="14">
        <v>0</v>
      </c>
      <c r="M202" s="14">
        <v>0</v>
      </c>
    </row>
    <row r="203" spans="1:13" ht="17.25" hidden="1" customHeight="1" x14ac:dyDescent="0.2">
      <c r="A203" s="12" t="s">
        <v>406</v>
      </c>
      <c r="B203" s="12" t="s">
        <v>407</v>
      </c>
      <c r="C203" s="13" t="s">
        <v>28</v>
      </c>
      <c r="D203" s="14">
        <v>2</v>
      </c>
      <c r="E203" s="14">
        <f>[1]CPUs!I1946</f>
        <v>449.43</v>
      </c>
      <c r="F203" s="14">
        <f>[1]CPUs!J1962</f>
        <v>555.63</v>
      </c>
      <c r="G203" s="14">
        <v>1111.26</v>
      </c>
      <c r="H203" s="14">
        <v>0</v>
      </c>
      <c r="I203" s="14">
        <v>0</v>
      </c>
      <c r="J203" s="14">
        <v>0</v>
      </c>
      <c r="K203" s="14">
        <v>0</v>
      </c>
      <c r="L203" s="14">
        <v>0</v>
      </c>
      <c r="M203" s="14">
        <v>0</v>
      </c>
    </row>
    <row r="204" spans="1:13" ht="17.25" hidden="1" customHeight="1" x14ac:dyDescent="0.2">
      <c r="A204" s="12" t="s">
        <v>408</v>
      </c>
      <c r="B204" s="12" t="s">
        <v>409</v>
      </c>
      <c r="C204" s="13" t="s">
        <v>28</v>
      </c>
      <c r="D204" s="14">
        <v>77</v>
      </c>
      <c r="E204" s="14">
        <f>[1]CPUs!I1965</f>
        <v>490.3</v>
      </c>
      <c r="F204" s="14">
        <f>[1]CPUs!J1982</f>
        <v>606.15</v>
      </c>
      <c r="G204" s="14">
        <v>46673.55</v>
      </c>
      <c r="H204" s="14">
        <v>0</v>
      </c>
      <c r="I204" s="14">
        <v>0</v>
      </c>
      <c r="J204" s="14">
        <v>0</v>
      </c>
      <c r="K204" s="14">
        <v>0</v>
      </c>
      <c r="L204" s="14">
        <v>0</v>
      </c>
      <c r="M204" s="14">
        <v>0</v>
      </c>
    </row>
    <row r="205" spans="1:13" ht="17.25" hidden="1" customHeight="1" x14ac:dyDescent="0.2">
      <c r="A205" s="17" t="s">
        <v>410</v>
      </c>
      <c r="B205" s="17" t="s">
        <v>411</v>
      </c>
      <c r="C205" s="17"/>
      <c r="D205" s="21"/>
      <c r="E205" s="20"/>
      <c r="F205" s="20"/>
      <c r="G205" s="21">
        <v>8758.8099999999977</v>
      </c>
      <c r="H205" s="21"/>
      <c r="I205" s="20"/>
      <c r="J205" s="21"/>
      <c r="K205" s="21">
        <v>0</v>
      </c>
      <c r="L205" s="21">
        <v>0</v>
      </c>
      <c r="M205" s="21">
        <v>0</v>
      </c>
    </row>
    <row r="206" spans="1:13" ht="17.25" hidden="1" customHeight="1" x14ac:dyDescent="0.2">
      <c r="A206" s="12" t="s">
        <v>412</v>
      </c>
      <c r="B206" s="12" t="s">
        <v>413</v>
      </c>
      <c r="C206" s="13" t="s">
        <v>28</v>
      </c>
      <c r="D206" s="14">
        <v>2</v>
      </c>
      <c r="E206" s="14">
        <f>[1]CPUs!I1985</f>
        <v>1180.7537999999997</v>
      </c>
      <c r="F206" s="14">
        <f>[1]CPUs!J1995</f>
        <v>1459.7659229399997</v>
      </c>
      <c r="G206" s="14">
        <v>2919.53</v>
      </c>
      <c r="H206" s="14">
        <v>0</v>
      </c>
      <c r="I206" s="14">
        <v>0</v>
      </c>
      <c r="J206" s="14">
        <v>0</v>
      </c>
      <c r="K206" s="14">
        <v>0</v>
      </c>
      <c r="L206" s="14">
        <v>0</v>
      </c>
      <c r="M206" s="14">
        <v>0</v>
      </c>
    </row>
    <row r="207" spans="1:13" ht="17.25" hidden="1" customHeight="1" x14ac:dyDescent="0.2">
      <c r="A207" s="12" t="s">
        <v>414</v>
      </c>
      <c r="B207" s="12" t="s">
        <v>415</v>
      </c>
      <c r="C207" s="13" t="s">
        <v>28</v>
      </c>
      <c r="D207" s="14">
        <v>1</v>
      </c>
      <c r="E207" s="14">
        <f>[1]CPUs!I1998</f>
        <v>73.94</v>
      </c>
      <c r="F207" s="14">
        <f>[1]CPUs!J2006</f>
        <v>91.41</v>
      </c>
      <c r="G207" s="14">
        <v>91.41</v>
      </c>
      <c r="H207" s="14">
        <v>0</v>
      </c>
      <c r="I207" s="14">
        <v>0</v>
      </c>
      <c r="J207" s="14">
        <v>0</v>
      </c>
      <c r="K207" s="14">
        <v>0</v>
      </c>
      <c r="L207" s="14">
        <v>0</v>
      </c>
      <c r="M207" s="14">
        <v>0</v>
      </c>
    </row>
    <row r="208" spans="1:13" ht="17.25" hidden="1" customHeight="1" x14ac:dyDescent="0.2">
      <c r="A208" s="12" t="s">
        <v>416</v>
      </c>
      <c r="B208" s="12" t="s">
        <v>417</v>
      </c>
      <c r="C208" s="13" t="s">
        <v>28</v>
      </c>
      <c r="D208" s="14">
        <v>1</v>
      </c>
      <c r="E208" s="14">
        <f>[1]CPUs!I2009</f>
        <v>2668.084625</v>
      </c>
      <c r="F208" s="14">
        <f>[1]CPUs!J2059</f>
        <v>3329.62</v>
      </c>
      <c r="G208" s="14">
        <v>3329.62</v>
      </c>
      <c r="H208" s="14">
        <v>0</v>
      </c>
      <c r="I208" s="14">
        <v>0</v>
      </c>
      <c r="J208" s="14">
        <v>0</v>
      </c>
      <c r="K208" s="14">
        <v>0</v>
      </c>
      <c r="L208" s="14">
        <v>0</v>
      </c>
      <c r="M208" s="14">
        <v>0</v>
      </c>
    </row>
    <row r="209" spans="1:13" ht="17.25" hidden="1" customHeight="1" x14ac:dyDescent="0.2">
      <c r="A209" s="12" t="s">
        <v>418</v>
      </c>
      <c r="B209" s="12" t="s">
        <v>398</v>
      </c>
      <c r="C209" s="13" t="s">
        <v>28</v>
      </c>
      <c r="D209" s="14">
        <v>1</v>
      </c>
      <c r="E209" s="14">
        <f>[1]CPUs!I2035</f>
        <v>1871.68</v>
      </c>
      <c r="F209" s="14">
        <f>[1]CPUs!J2057</f>
        <v>2313.9499999999998</v>
      </c>
      <c r="G209" s="14">
        <v>2313.9499999999998</v>
      </c>
      <c r="H209" s="14">
        <v>0</v>
      </c>
      <c r="I209" s="14">
        <v>0</v>
      </c>
      <c r="J209" s="14">
        <v>0</v>
      </c>
      <c r="K209" s="14">
        <v>0</v>
      </c>
      <c r="L209" s="14">
        <v>0</v>
      </c>
      <c r="M209" s="14">
        <v>0</v>
      </c>
    </row>
    <row r="210" spans="1:13" ht="17.25" hidden="1" customHeight="1" x14ac:dyDescent="0.2">
      <c r="A210" s="12" t="s">
        <v>419</v>
      </c>
      <c r="B210" s="12" t="s">
        <v>420</v>
      </c>
      <c r="C210" s="13" t="s">
        <v>28</v>
      </c>
      <c r="D210" s="14">
        <v>1</v>
      </c>
      <c r="E210" s="14">
        <f>[1]CPUs!I2062</f>
        <v>84.37</v>
      </c>
      <c r="F210" s="14">
        <f>[1]CPUs!J2067</f>
        <v>104.3</v>
      </c>
      <c r="G210" s="14">
        <v>104.3</v>
      </c>
      <c r="H210" s="14">
        <v>0</v>
      </c>
      <c r="I210" s="14">
        <v>0</v>
      </c>
      <c r="J210" s="14">
        <v>0</v>
      </c>
      <c r="K210" s="14">
        <v>0</v>
      </c>
      <c r="L210" s="14">
        <v>0</v>
      </c>
      <c r="M210" s="14">
        <v>0</v>
      </c>
    </row>
    <row r="211" spans="1:13" ht="17.25" hidden="1" customHeight="1" x14ac:dyDescent="0.2">
      <c r="A211" s="17" t="s">
        <v>421</v>
      </c>
      <c r="B211" s="17" t="s">
        <v>422</v>
      </c>
      <c r="C211" s="17"/>
      <c r="D211" s="21"/>
      <c r="E211" s="20"/>
      <c r="F211" s="20"/>
      <c r="G211" s="21">
        <v>1123079.54</v>
      </c>
      <c r="H211" s="21"/>
      <c r="I211" s="20"/>
      <c r="J211" s="21"/>
      <c r="K211" s="21">
        <v>0</v>
      </c>
      <c r="L211" s="21">
        <v>0</v>
      </c>
      <c r="M211" s="21">
        <v>0</v>
      </c>
    </row>
    <row r="212" spans="1:13" ht="17.25" hidden="1" customHeight="1" x14ac:dyDescent="0.2">
      <c r="A212" s="17" t="s">
        <v>423</v>
      </c>
      <c r="B212" s="17" t="s">
        <v>424</v>
      </c>
      <c r="C212" s="17"/>
      <c r="D212" s="21"/>
      <c r="E212" s="20"/>
      <c r="F212" s="20"/>
      <c r="G212" s="21">
        <v>277382.32999999996</v>
      </c>
      <c r="H212" s="21"/>
      <c r="I212" s="20"/>
      <c r="J212" s="21"/>
      <c r="K212" s="21">
        <v>0</v>
      </c>
      <c r="L212" s="21">
        <v>0</v>
      </c>
      <c r="M212" s="21">
        <v>0</v>
      </c>
    </row>
    <row r="213" spans="1:13" ht="17.25" hidden="1" customHeight="1" x14ac:dyDescent="0.2">
      <c r="A213" s="12" t="s">
        <v>425</v>
      </c>
      <c r="B213" s="12" t="s">
        <v>426</v>
      </c>
      <c r="C213" s="13" t="s">
        <v>28</v>
      </c>
      <c r="D213" s="14">
        <v>889</v>
      </c>
      <c r="E213" s="14">
        <f>[1]CPUs!I2070</f>
        <v>127.45674232729601</v>
      </c>
      <c r="F213" s="14">
        <f>[1]CPUs!J2082</f>
        <v>157.57477053923606</v>
      </c>
      <c r="G213" s="14">
        <v>140083.97</v>
      </c>
      <c r="H213" s="14">
        <v>0</v>
      </c>
      <c r="I213" s="14">
        <v>0</v>
      </c>
      <c r="J213" s="14">
        <v>0</v>
      </c>
      <c r="K213" s="14">
        <v>0</v>
      </c>
      <c r="L213" s="14">
        <v>0</v>
      </c>
      <c r="M213" s="14">
        <v>0</v>
      </c>
    </row>
    <row r="214" spans="1:13" ht="17.25" hidden="1" customHeight="1" x14ac:dyDescent="0.2">
      <c r="A214" s="12" t="s">
        <v>427</v>
      </c>
      <c r="B214" s="12" t="s">
        <v>428</v>
      </c>
      <c r="C214" s="13" t="s">
        <v>28</v>
      </c>
      <c r="D214" s="14">
        <v>134</v>
      </c>
      <c r="E214" s="14">
        <f>[1]CPUs!I2085</f>
        <v>141.61326981252799</v>
      </c>
      <c r="F214" s="14">
        <f>[1]CPUs!J2095</f>
        <v>175.07648546922834</v>
      </c>
      <c r="G214" s="14">
        <v>23460.240000000002</v>
      </c>
      <c r="H214" s="14">
        <v>0</v>
      </c>
      <c r="I214" s="14">
        <v>0</v>
      </c>
      <c r="J214" s="14">
        <v>0</v>
      </c>
      <c r="K214" s="14">
        <v>0</v>
      </c>
      <c r="L214" s="14">
        <v>0</v>
      </c>
      <c r="M214" s="14">
        <v>0</v>
      </c>
    </row>
    <row r="215" spans="1:13" ht="17.25" hidden="1" customHeight="1" x14ac:dyDescent="0.2">
      <c r="A215" s="12" t="s">
        <v>429</v>
      </c>
      <c r="B215" s="12" t="s">
        <v>430</v>
      </c>
      <c r="C215" s="13" t="s">
        <v>28</v>
      </c>
      <c r="D215" s="14">
        <v>773</v>
      </c>
      <c r="E215" s="14">
        <f>[1]CPUs!I2098</f>
        <v>108.80750041424001</v>
      </c>
      <c r="F215" s="14">
        <f>[1]CPUs!J2108</f>
        <v>134.51871276212492</v>
      </c>
      <c r="G215" s="14">
        <v>103982.96</v>
      </c>
      <c r="H215" s="14">
        <v>0</v>
      </c>
      <c r="I215" s="14">
        <v>0</v>
      </c>
      <c r="J215" s="14">
        <v>0</v>
      </c>
      <c r="K215" s="14">
        <v>0</v>
      </c>
      <c r="L215" s="14">
        <v>0</v>
      </c>
      <c r="M215" s="14">
        <v>0</v>
      </c>
    </row>
    <row r="216" spans="1:13" ht="17.25" hidden="1" customHeight="1" x14ac:dyDescent="0.2">
      <c r="A216" s="12" t="s">
        <v>431</v>
      </c>
      <c r="B216" s="12" t="s">
        <v>432</v>
      </c>
      <c r="C216" s="13" t="s">
        <v>28</v>
      </c>
      <c r="D216" s="14">
        <v>25</v>
      </c>
      <c r="E216" s="14">
        <f>[1]CPUs!I2111</f>
        <v>277.88519616119999</v>
      </c>
      <c r="F216" s="14">
        <f>[1]CPUs!J2123</f>
        <v>343.54946801409153</v>
      </c>
      <c r="G216" s="14">
        <v>8588.73</v>
      </c>
      <c r="H216" s="14">
        <v>0</v>
      </c>
      <c r="I216" s="14">
        <v>0</v>
      </c>
      <c r="J216" s="14">
        <v>0</v>
      </c>
      <c r="K216" s="14">
        <v>0</v>
      </c>
      <c r="L216" s="14">
        <v>0</v>
      </c>
      <c r="M216" s="14">
        <v>0</v>
      </c>
    </row>
    <row r="217" spans="1:13" ht="17.25" hidden="1" customHeight="1" x14ac:dyDescent="0.2">
      <c r="A217" s="12" t="s">
        <v>433</v>
      </c>
      <c r="B217" s="12" t="s">
        <v>434</v>
      </c>
      <c r="C217" s="13" t="s">
        <v>28</v>
      </c>
      <c r="D217" s="14">
        <v>4</v>
      </c>
      <c r="E217" s="14">
        <f>[1]CPUs!I2126</f>
        <v>256.09326414399999</v>
      </c>
      <c r="F217" s="14">
        <f>[1]CPUs!J2136</f>
        <v>316.60810246122719</v>
      </c>
      <c r="G217" s="14">
        <v>1266.43</v>
      </c>
      <c r="H217" s="14">
        <v>0</v>
      </c>
      <c r="I217" s="14">
        <v>0</v>
      </c>
      <c r="J217" s="14">
        <v>0</v>
      </c>
      <c r="K217" s="14">
        <v>0</v>
      </c>
      <c r="L217" s="14">
        <v>0</v>
      </c>
      <c r="M217" s="14">
        <v>0</v>
      </c>
    </row>
    <row r="218" spans="1:13" ht="17.25" hidden="1" customHeight="1" x14ac:dyDescent="0.2">
      <c r="A218" s="17" t="s">
        <v>435</v>
      </c>
      <c r="B218" s="17" t="s">
        <v>436</v>
      </c>
      <c r="C218" s="17"/>
      <c r="D218" s="21"/>
      <c r="E218" s="20"/>
      <c r="F218" s="20"/>
      <c r="G218" s="21">
        <v>27622.95</v>
      </c>
      <c r="H218" s="21"/>
      <c r="I218" s="20"/>
      <c r="J218" s="21"/>
      <c r="K218" s="21">
        <v>0</v>
      </c>
      <c r="L218" s="21">
        <v>0</v>
      </c>
      <c r="M218" s="21">
        <v>0</v>
      </c>
    </row>
    <row r="219" spans="1:13" ht="17.25" hidden="1" customHeight="1" x14ac:dyDescent="0.2">
      <c r="A219" s="12" t="s">
        <v>437</v>
      </c>
      <c r="B219" s="12" t="s">
        <v>438</v>
      </c>
      <c r="C219" s="13" t="s">
        <v>28</v>
      </c>
      <c r="D219" s="14">
        <v>1</v>
      </c>
      <c r="E219" s="14">
        <f>[1]CPUs!I2139</f>
        <v>125.08</v>
      </c>
      <c r="F219" s="14">
        <f>[1]CPUs!J2145</f>
        <v>154.63</v>
      </c>
      <c r="G219" s="14">
        <v>154.63</v>
      </c>
      <c r="H219" s="14">
        <v>0</v>
      </c>
      <c r="I219" s="14">
        <v>0</v>
      </c>
      <c r="J219" s="14">
        <v>0</v>
      </c>
      <c r="K219" s="14">
        <v>0</v>
      </c>
      <c r="L219" s="14">
        <v>0</v>
      </c>
      <c r="M219" s="14">
        <v>0</v>
      </c>
    </row>
    <row r="220" spans="1:13" ht="17.25" hidden="1" customHeight="1" x14ac:dyDescent="0.2">
      <c r="A220" s="12" t="s">
        <v>439</v>
      </c>
      <c r="B220" s="12" t="s">
        <v>440</v>
      </c>
      <c r="C220" s="13" t="s">
        <v>28</v>
      </c>
      <c r="D220" s="14">
        <v>21</v>
      </c>
      <c r="E220" s="14">
        <f>[1]CPUs!I2148</f>
        <v>289.56800000000004</v>
      </c>
      <c r="F220" s="14">
        <f>[1]CPUs!J2154</f>
        <v>357.99291840000006</v>
      </c>
      <c r="G220" s="14">
        <v>7517.85</v>
      </c>
      <c r="H220" s="14">
        <v>0</v>
      </c>
      <c r="I220" s="14">
        <v>0</v>
      </c>
      <c r="J220" s="14">
        <v>0</v>
      </c>
      <c r="K220" s="14">
        <v>0</v>
      </c>
      <c r="L220" s="14">
        <v>0</v>
      </c>
      <c r="M220" s="14">
        <v>0</v>
      </c>
    </row>
    <row r="221" spans="1:13" ht="17.25" hidden="1" customHeight="1" x14ac:dyDescent="0.2">
      <c r="A221" s="12" t="s">
        <v>441</v>
      </c>
      <c r="B221" s="12" t="s">
        <v>442</v>
      </c>
      <c r="C221" s="13" t="s">
        <v>28</v>
      </c>
      <c r="D221" s="14">
        <v>3</v>
      </c>
      <c r="E221" s="14">
        <f>[1]CPUs!I2157</f>
        <v>490.65</v>
      </c>
      <c r="F221" s="14">
        <f>[1]CPUs!J2163</f>
        <v>606.59</v>
      </c>
      <c r="G221" s="14">
        <v>1819.77</v>
      </c>
      <c r="H221" s="14">
        <v>0</v>
      </c>
      <c r="I221" s="14">
        <v>0</v>
      </c>
      <c r="J221" s="14">
        <v>0</v>
      </c>
      <c r="K221" s="14">
        <v>0</v>
      </c>
      <c r="L221" s="14">
        <v>0</v>
      </c>
      <c r="M221" s="14">
        <v>0</v>
      </c>
    </row>
    <row r="222" spans="1:13" ht="17.25" hidden="1" customHeight="1" x14ac:dyDescent="0.2">
      <c r="A222" s="12" t="s">
        <v>443</v>
      </c>
      <c r="B222" s="12" t="s">
        <v>444</v>
      </c>
      <c r="C222" s="13" t="s">
        <v>28</v>
      </c>
      <c r="D222" s="14">
        <v>2</v>
      </c>
      <c r="E222" s="14">
        <f>[1]CPUs!I2166</f>
        <v>514.78</v>
      </c>
      <c r="F222" s="14">
        <f>[1]CPUs!J2172</f>
        <v>636.41999999999996</v>
      </c>
      <c r="G222" s="14">
        <v>1272.8399999999999</v>
      </c>
      <c r="H222" s="14">
        <v>0</v>
      </c>
      <c r="I222" s="14">
        <v>0</v>
      </c>
      <c r="J222" s="14">
        <v>0</v>
      </c>
      <c r="K222" s="14">
        <v>0</v>
      </c>
      <c r="L222" s="14">
        <v>0</v>
      </c>
      <c r="M222" s="14">
        <v>0</v>
      </c>
    </row>
    <row r="223" spans="1:13" ht="17.25" hidden="1" customHeight="1" x14ac:dyDescent="0.2">
      <c r="A223" s="12" t="s">
        <v>445</v>
      </c>
      <c r="B223" s="12" t="s">
        <v>446</v>
      </c>
      <c r="C223" s="13" t="s">
        <v>28</v>
      </c>
      <c r="D223" s="14">
        <v>6</v>
      </c>
      <c r="E223" s="14">
        <f>[1]CPUs!I2175</f>
        <v>481.60399999999998</v>
      </c>
      <c r="F223" s="14">
        <f>[1]CPUs!J2181</f>
        <v>595.40702520000002</v>
      </c>
      <c r="G223" s="14">
        <v>3572.44</v>
      </c>
      <c r="H223" s="14">
        <v>0</v>
      </c>
      <c r="I223" s="14">
        <v>0</v>
      </c>
      <c r="J223" s="14">
        <v>0</v>
      </c>
      <c r="K223" s="14">
        <v>0</v>
      </c>
      <c r="L223" s="14">
        <v>0</v>
      </c>
      <c r="M223" s="14">
        <v>0</v>
      </c>
    </row>
    <row r="224" spans="1:13" ht="17.25" hidden="1" customHeight="1" x14ac:dyDescent="0.2">
      <c r="A224" s="12" t="s">
        <v>447</v>
      </c>
      <c r="B224" s="12" t="s">
        <v>448</v>
      </c>
      <c r="C224" s="13" t="s">
        <v>28</v>
      </c>
      <c r="D224" s="14">
        <v>1</v>
      </c>
      <c r="E224" s="14">
        <f>[1]CPUs!I2184</f>
        <v>62.6</v>
      </c>
      <c r="F224" s="14">
        <f>[1]CPUs!J2190</f>
        <v>77.39</v>
      </c>
      <c r="G224" s="14">
        <v>77.39</v>
      </c>
      <c r="H224" s="14">
        <v>0</v>
      </c>
      <c r="I224" s="14">
        <v>0</v>
      </c>
      <c r="J224" s="14">
        <v>0</v>
      </c>
      <c r="K224" s="14">
        <v>0</v>
      </c>
      <c r="L224" s="14">
        <v>0</v>
      </c>
      <c r="M224" s="14">
        <v>0</v>
      </c>
    </row>
    <row r="225" spans="1:13" ht="17.25" hidden="1" customHeight="1" x14ac:dyDescent="0.2">
      <c r="A225" s="12" t="s">
        <v>449</v>
      </c>
      <c r="B225" s="12" t="s">
        <v>450</v>
      </c>
      <c r="C225" s="13" t="s">
        <v>28</v>
      </c>
      <c r="D225" s="14">
        <v>5</v>
      </c>
      <c r="E225" s="14">
        <f>[1]CPUs!I2193</f>
        <v>92.96</v>
      </c>
      <c r="F225" s="14">
        <f>[1]CPUs!J2199</f>
        <v>114.92</v>
      </c>
      <c r="G225" s="14">
        <v>574.6</v>
      </c>
      <c r="H225" s="14">
        <v>0</v>
      </c>
      <c r="I225" s="14">
        <v>0</v>
      </c>
      <c r="J225" s="14">
        <v>0</v>
      </c>
      <c r="K225" s="14">
        <v>0</v>
      </c>
      <c r="L225" s="14">
        <v>0</v>
      </c>
      <c r="M225" s="14">
        <v>0</v>
      </c>
    </row>
    <row r="226" spans="1:13" ht="17.25" hidden="1" customHeight="1" x14ac:dyDescent="0.2">
      <c r="A226" s="12" t="s">
        <v>451</v>
      </c>
      <c r="B226" s="12" t="s">
        <v>452</v>
      </c>
      <c r="C226" s="13" t="s">
        <v>28</v>
      </c>
      <c r="D226" s="14">
        <v>2</v>
      </c>
      <c r="E226" s="14">
        <f>[1]CPUs!I2202</f>
        <v>893.41</v>
      </c>
      <c r="F226" s="14">
        <f>[1]CPUs!J2205</f>
        <v>1033.5899999999999</v>
      </c>
      <c r="G226" s="14">
        <v>2067.1799999999998</v>
      </c>
      <c r="H226" s="14">
        <v>0</v>
      </c>
      <c r="I226" s="14">
        <v>0</v>
      </c>
      <c r="J226" s="14">
        <v>0</v>
      </c>
      <c r="K226" s="14">
        <v>0</v>
      </c>
      <c r="L226" s="14">
        <v>0</v>
      </c>
      <c r="M226" s="14">
        <v>0</v>
      </c>
    </row>
    <row r="227" spans="1:13" ht="17.25" hidden="1" customHeight="1" x14ac:dyDescent="0.2">
      <c r="A227" s="12" t="s">
        <v>453</v>
      </c>
      <c r="B227" s="12" t="s">
        <v>454</v>
      </c>
      <c r="C227" s="13" t="s">
        <v>28</v>
      </c>
      <c r="D227" s="14">
        <v>1</v>
      </c>
      <c r="E227" s="14">
        <f>[1]CPUs!I2208</f>
        <v>763.36</v>
      </c>
      <c r="F227" s="14">
        <f>[1]CPUs!J2211</f>
        <v>883.13</v>
      </c>
      <c r="G227" s="14">
        <v>883.13</v>
      </c>
      <c r="H227" s="14">
        <v>0</v>
      </c>
      <c r="I227" s="14">
        <v>0</v>
      </c>
      <c r="J227" s="14">
        <v>0</v>
      </c>
      <c r="K227" s="14">
        <v>0</v>
      </c>
      <c r="L227" s="14">
        <v>0</v>
      </c>
      <c r="M227" s="14">
        <v>0</v>
      </c>
    </row>
    <row r="228" spans="1:13" ht="17.25" hidden="1" customHeight="1" x14ac:dyDescent="0.2">
      <c r="A228" s="12" t="s">
        <v>455</v>
      </c>
      <c r="B228" s="12" t="s">
        <v>456</v>
      </c>
      <c r="C228" s="13" t="s">
        <v>28</v>
      </c>
      <c r="D228" s="14">
        <v>1</v>
      </c>
      <c r="E228" s="14">
        <f>[1]CPUs!I2214</f>
        <v>581.22</v>
      </c>
      <c r="F228" s="14">
        <f>[1]CPUs!J2217</f>
        <v>672.41</v>
      </c>
      <c r="G228" s="14">
        <v>672.41</v>
      </c>
      <c r="H228" s="14">
        <v>0</v>
      </c>
      <c r="I228" s="14">
        <v>0</v>
      </c>
      <c r="J228" s="14">
        <v>0</v>
      </c>
      <c r="K228" s="14">
        <v>0</v>
      </c>
      <c r="L228" s="14">
        <v>0</v>
      </c>
      <c r="M228" s="14">
        <v>0</v>
      </c>
    </row>
    <row r="229" spans="1:13" ht="17.25" hidden="1" customHeight="1" x14ac:dyDescent="0.2">
      <c r="A229" s="12" t="s">
        <v>457</v>
      </c>
      <c r="B229" s="12" t="s">
        <v>458</v>
      </c>
      <c r="C229" s="13" t="s">
        <v>28</v>
      </c>
      <c r="D229" s="14">
        <v>7</v>
      </c>
      <c r="E229" s="14">
        <f>[1]CPUs!I2220</f>
        <v>19.36</v>
      </c>
      <c r="F229" s="14">
        <f>[1]CPUs!J2223</f>
        <v>22.4</v>
      </c>
      <c r="G229" s="14">
        <v>156.80000000000001</v>
      </c>
      <c r="H229" s="14">
        <v>0</v>
      </c>
      <c r="I229" s="14">
        <v>0</v>
      </c>
      <c r="J229" s="14">
        <v>0</v>
      </c>
      <c r="K229" s="14">
        <v>0</v>
      </c>
      <c r="L229" s="14">
        <v>0</v>
      </c>
      <c r="M229" s="14">
        <v>0</v>
      </c>
    </row>
    <row r="230" spans="1:13" ht="17.25" hidden="1" customHeight="1" x14ac:dyDescent="0.2">
      <c r="A230" s="12" t="s">
        <v>459</v>
      </c>
      <c r="B230" s="12" t="s">
        <v>460</v>
      </c>
      <c r="C230" s="13" t="s">
        <v>28</v>
      </c>
      <c r="D230" s="14">
        <v>25</v>
      </c>
      <c r="E230" s="14">
        <f>[1]CPUs!I2226</f>
        <v>283.33</v>
      </c>
      <c r="F230" s="14">
        <f>[1]CPUs!J2229</f>
        <v>327.78</v>
      </c>
      <c r="G230" s="14">
        <v>8194.5</v>
      </c>
      <c r="H230" s="14">
        <v>0</v>
      </c>
      <c r="I230" s="14">
        <v>0</v>
      </c>
      <c r="J230" s="14">
        <v>0</v>
      </c>
      <c r="K230" s="14">
        <v>0</v>
      </c>
      <c r="L230" s="14">
        <v>0</v>
      </c>
      <c r="M230" s="14">
        <v>0</v>
      </c>
    </row>
    <row r="231" spans="1:13" ht="17.25" hidden="1" customHeight="1" x14ac:dyDescent="0.2">
      <c r="A231" s="12" t="s">
        <v>461</v>
      </c>
      <c r="B231" s="12" t="s">
        <v>462</v>
      </c>
      <c r="C231" s="13" t="s">
        <v>28</v>
      </c>
      <c r="D231" s="14">
        <v>3</v>
      </c>
      <c r="E231" s="14">
        <f>[1]CPUs!I2233</f>
        <v>29.39</v>
      </c>
      <c r="F231" s="14">
        <f>[1]CPUs!J2238</f>
        <v>36.33</v>
      </c>
      <c r="G231" s="14">
        <v>108.99</v>
      </c>
      <c r="H231" s="14">
        <v>0</v>
      </c>
      <c r="I231" s="14">
        <v>0</v>
      </c>
      <c r="J231" s="14">
        <v>0</v>
      </c>
      <c r="K231" s="14">
        <v>0</v>
      </c>
      <c r="L231" s="14">
        <v>0</v>
      </c>
      <c r="M231" s="14">
        <v>0</v>
      </c>
    </row>
    <row r="232" spans="1:13" ht="17.25" hidden="1" customHeight="1" x14ac:dyDescent="0.2">
      <c r="A232" s="12" t="s">
        <v>463</v>
      </c>
      <c r="B232" s="12" t="s">
        <v>464</v>
      </c>
      <c r="C232" s="13" t="s">
        <v>28</v>
      </c>
      <c r="D232" s="14">
        <v>7</v>
      </c>
      <c r="E232" s="14">
        <f>[1]CPUs!I2241</f>
        <v>5.27</v>
      </c>
      <c r="F232" s="14">
        <f>[1]CPUs!J2246</f>
        <v>6.51</v>
      </c>
      <c r="G232" s="14">
        <v>45.57</v>
      </c>
      <c r="H232" s="14">
        <v>0</v>
      </c>
      <c r="I232" s="14">
        <v>0</v>
      </c>
      <c r="J232" s="14">
        <v>0</v>
      </c>
      <c r="K232" s="14">
        <v>0</v>
      </c>
      <c r="L232" s="14">
        <v>0</v>
      </c>
      <c r="M232" s="14">
        <v>0</v>
      </c>
    </row>
    <row r="233" spans="1:13" ht="17.25" hidden="1" customHeight="1" x14ac:dyDescent="0.2">
      <c r="A233" s="12" t="s">
        <v>465</v>
      </c>
      <c r="B233" s="12" t="s">
        <v>466</v>
      </c>
      <c r="C233" s="13" t="s">
        <v>28</v>
      </c>
      <c r="D233" s="14">
        <v>1</v>
      </c>
      <c r="E233" s="14">
        <f>[1]CPUs!I2249</f>
        <v>12.22</v>
      </c>
      <c r="F233" s="14">
        <f>[1]CPUs!J2254</f>
        <v>15.1</v>
      </c>
      <c r="G233" s="14">
        <v>15.1</v>
      </c>
      <c r="H233" s="14">
        <v>0</v>
      </c>
      <c r="I233" s="14">
        <v>0</v>
      </c>
      <c r="J233" s="14">
        <v>0</v>
      </c>
      <c r="K233" s="14">
        <v>0</v>
      </c>
      <c r="L233" s="14">
        <v>0</v>
      </c>
      <c r="M233" s="14">
        <v>0</v>
      </c>
    </row>
    <row r="234" spans="1:13" ht="17.25" hidden="1" customHeight="1" x14ac:dyDescent="0.2">
      <c r="A234" s="12" t="s">
        <v>467</v>
      </c>
      <c r="B234" s="12" t="s">
        <v>468</v>
      </c>
      <c r="C234" s="13" t="s">
        <v>28</v>
      </c>
      <c r="D234" s="14">
        <v>25</v>
      </c>
      <c r="E234" s="14">
        <f>[1]CPUs!I2257</f>
        <v>15.85</v>
      </c>
      <c r="F234" s="14">
        <f>[1]CPUs!J2262</f>
        <v>19.59</v>
      </c>
      <c r="G234" s="14">
        <v>489.75</v>
      </c>
      <c r="H234" s="14">
        <v>0</v>
      </c>
      <c r="I234" s="14">
        <v>0</v>
      </c>
      <c r="J234" s="14">
        <v>0</v>
      </c>
      <c r="K234" s="14">
        <v>0</v>
      </c>
      <c r="L234" s="14">
        <v>0</v>
      </c>
      <c r="M234" s="14">
        <v>0</v>
      </c>
    </row>
    <row r="235" spans="1:13" ht="17.25" hidden="1" customHeight="1" x14ac:dyDescent="0.2">
      <c r="A235" s="17" t="s">
        <v>469</v>
      </c>
      <c r="B235" s="17" t="s">
        <v>470</v>
      </c>
      <c r="C235" s="17"/>
      <c r="D235" s="21"/>
      <c r="E235" s="20"/>
      <c r="F235" s="20"/>
      <c r="G235" s="21">
        <v>33394.58</v>
      </c>
      <c r="H235" s="21"/>
      <c r="I235" s="20"/>
      <c r="J235" s="21"/>
      <c r="K235" s="21">
        <v>0</v>
      </c>
      <c r="L235" s="21">
        <v>0</v>
      </c>
      <c r="M235" s="21">
        <v>0</v>
      </c>
    </row>
    <row r="236" spans="1:13" ht="17.25" hidden="1" customHeight="1" x14ac:dyDescent="0.2">
      <c r="A236" s="12" t="s">
        <v>471</v>
      </c>
      <c r="B236" s="12" t="s">
        <v>472</v>
      </c>
      <c r="C236" s="13" t="s">
        <v>28</v>
      </c>
      <c r="D236" s="14">
        <v>1</v>
      </c>
      <c r="E236" s="14">
        <f>[1]CPUs!I2265</f>
        <v>394.86</v>
      </c>
      <c r="F236" s="14">
        <f>[1]CPUs!J2271</f>
        <v>488.16</v>
      </c>
      <c r="G236" s="14">
        <v>488.16</v>
      </c>
      <c r="H236" s="14">
        <v>0</v>
      </c>
      <c r="I236" s="14">
        <v>0</v>
      </c>
      <c r="J236" s="14">
        <v>0</v>
      </c>
      <c r="K236" s="14">
        <v>0</v>
      </c>
      <c r="L236" s="14">
        <v>0</v>
      </c>
      <c r="M236" s="14">
        <v>0</v>
      </c>
    </row>
    <row r="237" spans="1:13" ht="17.25" hidden="1" customHeight="1" x14ac:dyDescent="0.2">
      <c r="A237" s="12" t="s">
        <v>473</v>
      </c>
      <c r="B237" s="12" t="s">
        <v>474</v>
      </c>
      <c r="C237" s="13" t="s">
        <v>28</v>
      </c>
      <c r="D237" s="14">
        <v>1</v>
      </c>
      <c r="E237" s="14">
        <f>[1]CPUs!I2275</f>
        <v>345.39</v>
      </c>
      <c r="F237" s="14">
        <f>[1]CPUs!J2278</f>
        <v>399.58</v>
      </c>
      <c r="G237" s="14">
        <v>399.58</v>
      </c>
      <c r="H237" s="14">
        <v>0</v>
      </c>
      <c r="I237" s="14">
        <v>0</v>
      </c>
      <c r="J237" s="14">
        <v>0</v>
      </c>
      <c r="K237" s="14">
        <v>0</v>
      </c>
      <c r="L237" s="14">
        <v>0</v>
      </c>
      <c r="M237" s="14">
        <v>0</v>
      </c>
    </row>
    <row r="238" spans="1:13" ht="17.25" hidden="1" customHeight="1" x14ac:dyDescent="0.2">
      <c r="A238" s="12" t="s">
        <v>475</v>
      </c>
      <c r="B238" s="12" t="s">
        <v>476</v>
      </c>
      <c r="C238" s="13" t="s">
        <v>28</v>
      </c>
      <c r="D238" s="14">
        <v>9</v>
      </c>
      <c r="E238" s="14">
        <f>[1]CPUs!I2282</f>
        <v>71.59</v>
      </c>
      <c r="F238" s="14">
        <f>[1]CPUs!J2288</f>
        <v>88.5</v>
      </c>
      <c r="G238" s="14">
        <v>796.5</v>
      </c>
      <c r="H238" s="14">
        <v>0</v>
      </c>
      <c r="I238" s="14">
        <v>0</v>
      </c>
      <c r="J238" s="14">
        <v>0</v>
      </c>
      <c r="K238" s="14">
        <v>0</v>
      </c>
      <c r="L238" s="14">
        <v>0</v>
      </c>
      <c r="M238" s="14">
        <v>0</v>
      </c>
    </row>
    <row r="239" spans="1:13" ht="17.25" hidden="1" customHeight="1" x14ac:dyDescent="0.2">
      <c r="A239" s="12" t="s">
        <v>477</v>
      </c>
      <c r="B239" s="12" t="s">
        <v>478</v>
      </c>
      <c r="C239" s="13" t="s">
        <v>28</v>
      </c>
      <c r="D239" s="14">
        <v>12</v>
      </c>
      <c r="E239" s="14">
        <f>[1]CPUs!I2291</f>
        <v>71.59</v>
      </c>
      <c r="F239" s="14">
        <f>[1]CPUs!J2297</f>
        <v>88.5</v>
      </c>
      <c r="G239" s="14">
        <v>1062</v>
      </c>
      <c r="H239" s="14">
        <v>0</v>
      </c>
      <c r="I239" s="14">
        <v>0</v>
      </c>
      <c r="J239" s="14">
        <v>0</v>
      </c>
      <c r="K239" s="14">
        <v>0</v>
      </c>
      <c r="L239" s="14">
        <v>0</v>
      </c>
      <c r="M239" s="14">
        <v>0</v>
      </c>
    </row>
    <row r="240" spans="1:13" ht="17.25" hidden="1" customHeight="1" x14ac:dyDescent="0.2">
      <c r="A240" s="12" t="s">
        <v>479</v>
      </c>
      <c r="B240" s="12" t="s">
        <v>480</v>
      </c>
      <c r="C240" s="13" t="s">
        <v>28</v>
      </c>
      <c r="D240" s="14">
        <v>2</v>
      </c>
      <c r="E240" s="14">
        <f>[1]CPUs!I2300</f>
        <v>1115.04</v>
      </c>
      <c r="F240" s="14">
        <f>[1]CPUs!J2303</f>
        <v>1289.99</v>
      </c>
      <c r="G240" s="14">
        <v>2579.98</v>
      </c>
      <c r="H240" s="14">
        <v>0</v>
      </c>
      <c r="I240" s="14">
        <v>0</v>
      </c>
      <c r="J240" s="14">
        <v>0</v>
      </c>
      <c r="K240" s="14">
        <v>0</v>
      </c>
      <c r="L240" s="14">
        <v>0</v>
      </c>
      <c r="M240" s="14">
        <v>0</v>
      </c>
    </row>
    <row r="241" spans="1:13" ht="17.25" hidden="1" customHeight="1" x14ac:dyDescent="0.2">
      <c r="A241" s="12" t="s">
        <v>481</v>
      </c>
      <c r="B241" s="12" t="s">
        <v>482</v>
      </c>
      <c r="C241" s="13" t="s">
        <v>28</v>
      </c>
      <c r="D241" s="14">
        <v>7</v>
      </c>
      <c r="E241" s="14">
        <f>[1]CPUs!I2307</f>
        <v>75.349999999999994</v>
      </c>
      <c r="F241" s="14">
        <f>[1]CPUs!J2313</f>
        <v>93.15</v>
      </c>
      <c r="G241" s="14">
        <v>652.04999999999995</v>
      </c>
      <c r="H241" s="14">
        <v>0</v>
      </c>
      <c r="I241" s="14">
        <v>0</v>
      </c>
      <c r="J241" s="14">
        <v>0</v>
      </c>
      <c r="K241" s="14">
        <v>0</v>
      </c>
      <c r="L241" s="14">
        <v>0</v>
      </c>
      <c r="M241" s="14">
        <v>0</v>
      </c>
    </row>
    <row r="242" spans="1:13" ht="17.25" hidden="1" customHeight="1" x14ac:dyDescent="0.2">
      <c r="A242" s="12" t="s">
        <v>483</v>
      </c>
      <c r="B242" s="12" t="s">
        <v>484</v>
      </c>
      <c r="C242" s="13" t="s">
        <v>28</v>
      </c>
      <c r="D242" s="14">
        <v>3</v>
      </c>
      <c r="E242" s="14">
        <f>[1]CPUs!I2316</f>
        <v>81.02</v>
      </c>
      <c r="F242" s="14">
        <f>[1]CPUs!J2322</f>
        <v>100.16</v>
      </c>
      <c r="G242" s="14">
        <v>300.48</v>
      </c>
      <c r="H242" s="14">
        <v>0</v>
      </c>
      <c r="I242" s="14">
        <v>0</v>
      </c>
      <c r="J242" s="14">
        <v>0</v>
      </c>
      <c r="K242" s="14">
        <v>0</v>
      </c>
      <c r="L242" s="14">
        <v>0</v>
      </c>
      <c r="M242" s="14">
        <v>0</v>
      </c>
    </row>
    <row r="243" spans="1:13" ht="17.25" hidden="1" customHeight="1" x14ac:dyDescent="0.2">
      <c r="A243" s="12" t="s">
        <v>485</v>
      </c>
      <c r="B243" s="12" t="s">
        <v>486</v>
      </c>
      <c r="C243" s="13" t="s">
        <v>28</v>
      </c>
      <c r="D243" s="14">
        <v>10</v>
      </c>
      <c r="E243" s="14">
        <f>[1]CPUs!I2325</f>
        <v>88.46</v>
      </c>
      <c r="F243" s="14">
        <f>[1]CPUs!J2331</f>
        <v>109.36</v>
      </c>
      <c r="G243" s="14">
        <v>1093.5999999999999</v>
      </c>
      <c r="H243" s="14">
        <v>0</v>
      </c>
      <c r="I243" s="14">
        <v>0</v>
      </c>
      <c r="J243" s="14">
        <v>0</v>
      </c>
      <c r="K243" s="14">
        <v>0</v>
      </c>
      <c r="L243" s="14">
        <v>0</v>
      </c>
      <c r="M243" s="14">
        <v>0</v>
      </c>
    </row>
    <row r="244" spans="1:13" ht="17.25" hidden="1" customHeight="1" x14ac:dyDescent="0.2">
      <c r="A244" s="12" t="s">
        <v>487</v>
      </c>
      <c r="B244" s="12" t="s">
        <v>488</v>
      </c>
      <c r="C244" s="13" t="s">
        <v>28</v>
      </c>
      <c r="D244" s="14">
        <v>1</v>
      </c>
      <c r="E244" s="14">
        <f>[1]CPUs!I2334</f>
        <v>66.66</v>
      </c>
      <c r="F244" s="14">
        <f>[1]CPUs!J2337</f>
        <v>77.12</v>
      </c>
      <c r="G244" s="14">
        <v>77.12</v>
      </c>
      <c r="H244" s="14">
        <v>0</v>
      </c>
      <c r="I244" s="14">
        <v>0</v>
      </c>
      <c r="J244" s="14">
        <v>0</v>
      </c>
      <c r="K244" s="14">
        <v>0</v>
      </c>
      <c r="L244" s="14">
        <v>0</v>
      </c>
      <c r="M244" s="14">
        <v>0</v>
      </c>
    </row>
    <row r="245" spans="1:13" ht="17.25" hidden="1" customHeight="1" x14ac:dyDescent="0.2">
      <c r="A245" s="12" t="s">
        <v>489</v>
      </c>
      <c r="B245" s="12" t="s">
        <v>490</v>
      </c>
      <c r="C245" s="13" t="s">
        <v>28</v>
      </c>
      <c r="D245" s="14">
        <v>3</v>
      </c>
      <c r="E245" s="14">
        <f>[1]CPUs!I2340</f>
        <v>97.34</v>
      </c>
      <c r="F245" s="14">
        <f>[1]CPUs!J2343</f>
        <v>112.61</v>
      </c>
      <c r="G245" s="14">
        <v>337.83</v>
      </c>
      <c r="H245" s="14">
        <v>0</v>
      </c>
      <c r="I245" s="14">
        <v>0</v>
      </c>
      <c r="J245" s="14">
        <v>0</v>
      </c>
      <c r="K245" s="14">
        <v>0</v>
      </c>
      <c r="L245" s="14">
        <v>0</v>
      </c>
      <c r="M245" s="14">
        <v>0</v>
      </c>
    </row>
    <row r="246" spans="1:13" ht="17.25" hidden="1" customHeight="1" x14ac:dyDescent="0.2">
      <c r="A246" s="12" t="s">
        <v>491</v>
      </c>
      <c r="B246" s="12" t="s">
        <v>492</v>
      </c>
      <c r="C246" s="13" t="s">
        <v>28</v>
      </c>
      <c r="D246" s="14">
        <v>4</v>
      </c>
      <c r="E246" s="14">
        <f>[1]CPUs!I2346</f>
        <v>3140.8240000000005</v>
      </c>
      <c r="F246" s="14">
        <f>[1]CPUs!J2349</f>
        <v>3633.62</v>
      </c>
      <c r="G246" s="14">
        <v>14534.48</v>
      </c>
      <c r="H246" s="14">
        <v>0</v>
      </c>
      <c r="I246" s="14">
        <v>0</v>
      </c>
      <c r="J246" s="14">
        <v>0</v>
      </c>
      <c r="K246" s="14">
        <v>0</v>
      </c>
      <c r="L246" s="14">
        <v>0</v>
      </c>
      <c r="M246" s="14">
        <v>0</v>
      </c>
    </row>
    <row r="247" spans="1:13" ht="17.25" hidden="1" customHeight="1" x14ac:dyDescent="0.2">
      <c r="A247" s="12" t="s">
        <v>493</v>
      </c>
      <c r="B247" s="12" t="s">
        <v>494</v>
      </c>
      <c r="C247" s="13" t="s">
        <v>28</v>
      </c>
      <c r="D247" s="14">
        <v>13</v>
      </c>
      <c r="E247" s="14">
        <f>[1]CPUs!I2353</f>
        <v>53.53</v>
      </c>
      <c r="F247" s="14">
        <f>[1]CPUs!J2359</f>
        <v>66.17</v>
      </c>
      <c r="G247" s="14">
        <v>860.21</v>
      </c>
      <c r="H247" s="14">
        <v>0</v>
      </c>
      <c r="I247" s="14">
        <v>0</v>
      </c>
      <c r="J247" s="14">
        <v>0</v>
      </c>
      <c r="K247" s="14">
        <v>0</v>
      </c>
      <c r="L247" s="14">
        <v>0</v>
      </c>
      <c r="M247" s="14">
        <v>0</v>
      </c>
    </row>
    <row r="248" spans="1:13" ht="17.25" hidden="1" customHeight="1" x14ac:dyDescent="0.2">
      <c r="A248" s="12" t="s">
        <v>495</v>
      </c>
      <c r="B248" s="12" t="s">
        <v>496</v>
      </c>
      <c r="C248" s="13" t="s">
        <v>28</v>
      </c>
      <c r="D248" s="14">
        <v>2</v>
      </c>
      <c r="E248" s="14">
        <f>[1]CPUs!I2362</f>
        <v>54.52</v>
      </c>
      <c r="F248" s="14">
        <f>[1]CPUs!J2368</f>
        <v>67.400000000000006</v>
      </c>
      <c r="G248" s="14">
        <v>134.80000000000001</v>
      </c>
      <c r="H248" s="14">
        <v>0</v>
      </c>
      <c r="I248" s="14">
        <v>0</v>
      </c>
      <c r="J248" s="14">
        <v>0</v>
      </c>
      <c r="K248" s="14">
        <v>0</v>
      </c>
      <c r="L248" s="14">
        <v>0</v>
      </c>
      <c r="M248" s="14">
        <v>0</v>
      </c>
    </row>
    <row r="249" spans="1:13" ht="17.25" hidden="1" customHeight="1" x14ac:dyDescent="0.2">
      <c r="A249" s="12" t="s">
        <v>497</v>
      </c>
      <c r="B249" s="12" t="s">
        <v>498</v>
      </c>
      <c r="C249" s="13" t="s">
        <v>28</v>
      </c>
      <c r="D249" s="14">
        <v>1</v>
      </c>
      <c r="E249" s="14">
        <f>[1]CPUs!I2371</f>
        <v>56.63</v>
      </c>
      <c r="F249" s="14">
        <f>[1]CPUs!J2377</f>
        <v>70.010000000000005</v>
      </c>
      <c r="G249" s="14">
        <v>70.010000000000005</v>
      </c>
      <c r="H249" s="14">
        <v>0</v>
      </c>
      <c r="I249" s="14">
        <v>0</v>
      </c>
      <c r="J249" s="14">
        <v>0</v>
      </c>
      <c r="K249" s="14">
        <v>0</v>
      </c>
      <c r="L249" s="14">
        <v>0</v>
      </c>
      <c r="M249" s="14">
        <v>0</v>
      </c>
    </row>
    <row r="250" spans="1:13" ht="17.25" hidden="1" customHeight="1" x14ac:dyDescent="0.2">
      <c r="A250" s="12" t="s">
        <v>499</v>
      </c>
      <c r="B250" s="12" t="s">
        <v>500</v>
      </c>
      <c r="C250" s="13" t="s">
        <v>28</v>
      </c>
      <c r="D250" s="14">
        <v>5</v>
      </c>
      <c r="E250" s="14">
        <f>[1]CPUs!I2380</f>
        <v>56.63</v>
      </c>
      <c r="F250" s="14">
        <f>[1]CPUs!J2386</f>
        <v>70.010000000000005</v>
      </c>
      <c r="G250" s="14">
        <v>350.05</v>
      </c>
      <c r="H250" s="14">
        <v>0</v>
      </c>
      <c r="I250" s="14">
        <v>0</v>
      </c>
      <c r="J250" s="14">
        <v>0</v>
      </c>
      <c r="K250" s="14">
        <v>0</v>
      </c>
      <c r="L250" s="14">
        <v>0</v>
      </c>
      <c r="M250" s="14">
        <v>0</v>
      </c>
    </row>
    <row r="251" spans="1:13" ht="17.25" hidden="1" customHeight="1" x14ac:dyDescent="0.2">
      <c r="A251" s="12" t="s">
        <v>501</v>
      </c>
      <c r="B251" s="12" t="s">
        <v>502</v>
      </c>
      <c r="C251" s="13" t="s">
        <v>28</v>
      </c>
      <c r="D251" s="14">
        <v>1</v>
      </c>
      <c r="E251" s="14">
        <f>[1]CPUs!I2389</f>
        <v>59.14</v>
      </c>
      <c r="F251" s="14">
        <f>[1]CPUs!J2395</f>
        <v>73.11</v>
      </c>
      <c r="G251" s="14">
        <v>73.11</v>
      </c>
      <c r="H251" s="14">
        <v>0</v>
      </c>
      <c r="I251" s="14">
        <v>0</v>
      </c>
      <c r="J251" s="14">
        <v>0</v>
      </c>
      <c r="K251" s="14">
        <v>0</v>
      </c>
      <c r="L251" s="14">
        <v>0</v>
      </c>
      <c r="M251" s="14">
        <v>0</v>
      </c>
    </row>
    <row r="252" spans="1:13" ht="17.25" hidden="1" customHeight="1" x14ac:dyDescent="0.2">
      <c r="A252" s="12" t="s">
        <v>503</v>
      </c>
      <c r="B252" s="12" t="s">
        <v>504</v>
      </c>
      <c r="C252" s="13" t="s">
        <v>28</v>
      </c>
      <c r="D252" s="14">
        <v>2</v>
      </c>
      <c r="E252" s="14">
        <f>[1]CPUs!I2398</f>
        <v>62.18</v>
      </c>
      <c r="F252" s="14">
        <f>[1]CPUs!J2404</f>
        <v>76.87</v>
      </c>
      <c r="G252" s="14">
        <v>153.74</v>
      </c>
      <c r="H252" s="14">
        <v>0</v>
      </c>
      <c r="I252" s="14">
        <v>0</v>
      </c>
      <c r="J252" s="14">
        <v>0</v>
      </c>
      <c r="K252" s="14">
        <v>0</v>
      </c>
      <c r="L252" s="14">
        <v>0</v>
      </c>
      <c r="M252" s="14">
        <v>0</v>
      </c>
    </row>
    <row r="253" spans="1:13" ht="17.25" hidden="1" customHeight="1" x14ac:dyDescent="0.2">
      <c r="A253" s="12" t="s">
        <v>505</v>
      </c>
      <c r="B253" s="12" t="s">
        <v>506</v>
      </c>
      <c r="C253" s="13" t="s">
        <v>28</v>
      </c>
      <c r="D253" s="14">
        <v>62</v>
      </c>
      <c r="E253" s="14">
        <f>[1]CPUs!I2407</f>
        <v>67.150000000000006</v>
      </c>
      <c r="F253" s="14">
        <f>[1]CPUs!J2413</f>
        <v>83.01</v>
      </c>
      <c r="G253" s="14">
        <v>5146.62</v>
      </c>
      <c r="H253" s="14">
        <v>0</v>
      </c>
      <c r="I253" s="14">
        <v>0</v>
      </c>
      <c r="J253" s="14">
        <v>0</v>
      </c>
      <c r="K253" s="14">
        <v>0</v>
      </c>
      <c r="L253" s="14">
        <v>0</v>
      </c>
      <c r="M253" s="14">
        <v>0</v>
      </c>
    </row>
    <row r="254" spans="1:13" ht="17.25" hidden="1" customHeight="1" x14ac:dyDescent="0.2">
      <c r="A254" s="12" t="s">
        <v>507</v>
      </c>
      <c r="B254" s="12" t="s">
        <v>508</v>
      </c>
      <c r="C254" s="13" t="s">
        <v>28</v>
      </c>
      <c r="D254" s="14">
        <v>12</v>
      </c>
      <c r="E254" s="14">
        <f>[1]CPUs!I2416</f>
        <v>10.92</v>
      </c>
      <c r="F254" s="14">
        <f>[1]CPUs!J2422</f>
        <v>13.5</v>
      </c>
      <c r="G254" s="14">
        <v>162</v>
      </c>
      <c r="H254" s="14">
        <v>0</v>
      </c>
      <c r="I254" s="14">
        <v>0</v>
      </c>
      <c r="J254" s="14">
        <v>0</v>
      </c>
      <c r="K254" s="14">
        <v>0</v>
      </c>
      <c r="L254" s="14">
        <v>0</v>
      </c>
      <c r="M254" s="14">
        <v>0</v>
      </c>
    </row>
    <row r="255" spans="1:13" ht="17.25" hidden="1" customHeight="1" x14ac:dyDescent="0.2">
      <c r="A255" s="12" t="s">
        <v>509</v>
      </c>
      <c r="B255" s="12" t="s">
        <v>510</v>
      </c>
      <c r="C255" s="13" t="s">
        <v>28</v>
      </c>
      <c r="D255" s="14">
        <v>1</v>
      </c>
      <c r="E255" s="14">
        <f>[1]CPUs!I2425</f>
        <v>11.4</v>
      </c>
      <c r="F255" s="14">
        <f>[1]CPUs!J2431</f>
        <v>14.09</v>
      </c>
      <c r="G255" s="14">
        <v>14.09</v>
      </c>
      <c r="H255" s="14">
        <v>0</v>
      </c>
      <c r="I255" s="14">
        <v>0</v>
      </c>
      <c r="J255" s="14">
        <v>0</v>
      </c>
      <c r="K255" s="14">
        <v>0</v>
      </c>
      <c r="L255" s="14">
        <v>0</v>
      </c>
      <c r="M255" s="14">
        <v>0</v>
      </c>
    </row>
    <row r="256" spans="1:13" ht="17.25" hidden="1" customHeight="1" x14ac:dyDescent="0.2">
      <c r="A256" s="12" t="s">
        <v>511</v>
      </c>
      <c r="B256" s="12" t="s">
        <v>512</v>
      </c>
      <c r="C256" s="13" t="s">
        <v>28</v>
      </c>
      <c r="D256" s="14">
        <v>6</v>
      </c>
      <c r="E256" s="14">
        <f>[1]CPUs!I2434</f>
        <v>12.46</v>
      </c>
      <c r="F256" s="14">
        <f>[1]CPUs!J2440</f>
        <v>15.4</v>
      </c>
      <c r="G256" s="14">
        <v>92.4</v>
      </c>
      <c r="H256" s="14">
        <v>0</v>
      </c>
      <c r="I256" s="14">
        <v>0</v>
      </c>
      <c r="J256" s="14">
        <v>0</v>
      </c>
      <c r="K256" s="14">
        <v>0</v>
      </c>
      <c r="L256" s="14">
        <v>0</v>
      </c>
      <c r="M256" s="14">
        <v>0</v>
      </c>
    </row>
    <row r="257" spans="1:13" ht="17.25" hidden="1" customHeight="1" x14ac:dyDescent="0.2">
      <c r="A257" s="12" t="s">
        <v>513</v>
      </c>
      <c r="B257" s="12" t="s">
        <v>514</v>
      </c>
      <c r="C257" s="13" t="s">
        <v>28</v>
      </c>
      <c r="D257" s="14">
        <v>1</v>
      </c>
      <c r="E257" s="14">
        <f>[1]CPUs!I2443</f>
        <v>12.46</v>
      </c>
      <c r="F257" s="14">
        <f>[1]CPUs!J2449</f>
        <v>15.4</v>
      </c>
      <c r="G257" s="14">
        <v>15.4</v>
      </c>
      <c r="H257" s="14">
        <v>0</v>
      </c>
      <c r="I257" s="14">
        <v>0</v>
      </c>
      <c r="J257" s="14">
        <v>0</v>
      </c>
      <c r="K257" s="14">
        <v>0</v>
      </c>
      <c r="L257" s="14">
        <v>0</v>
      </c>
      <c r="M257" s="14">
        <v>0</v>
      </c>
    </row>
    <row r="258" spans="1:13" ht="17.25" hidden="1" customHeight="1" x14ac:dyDescent="0.2">
      <c r="A258" s="12" t="s">
        <v>515</v>
      </c>
      <c r="B258" s="12" t="s">
        <v>516</v>
      </c>
      <c r="C258" s="13" t="s">
        <v>28</v>
      </c>
      <c r="D258" s="14">
        <v>2</v>
      </c>
      <c r="E258" s="14">
        <f>[1]CPUs!I2452</f>
        <v>13.71</v>
      </c>
      <c r="F258" s="14">
        <f>[1]CPUs!J2458</f>
        <v>16.940000000000001</v>
      </c>
      <c r="G258" s="14">
        <v>33.880000000000003</v>
      </c>
      <c r="H258" s="14">
        <v>0</v>
      </c>
      <c r="I258" s="14">
        <v>0</v>
      </c>
      <c r="J258" s="14">
        <v>0</v>
      </c>
      <c r="K258" s="14">
        <v>0</v>
      </c>
      <c r="L258" s="14">
        <v>0</v>
      </c>
      <c r="M258" s="14">
        <v>0</v>
      </c>
    </row>
    <row r="259" spans="1:13" ht="17.25" hidden="1" customHeight="1" x14ac:dyDescent="0.2">
      <c r="A259" s="12" t="s">
        <v>517</v>
      </c>
      <c r="B259" s="12" t="s">
        <v>518</v>
      </c>
      <c r="C259" s="13" t="s">
        <v>28</v>
      </c>
      <c r="D259" s="14">
        <v>79</v>
      </c>
      <c r="E259" s="14">
        <f>[1]CPUs!I2461</f>
        <v>19.7</v>
      </c>
      <c r="F259" s="14">
        <f>[1]CPUs!J2467</f>
        <v>24.35</v>
      </c>
      <c r="G259" s="14">
        <v>1923.65</v>
      </c>
      <c r="H259" s="14">
        <v>0</v>
      </c>
      <c r="I259" s="14">
        <v>0</v>
      </c>
      <c r="J259" s="14">
        <v>0</v>
      </c>
      <c r="K259" s="14">
        <v>0</v>
      </c>
      <c r="L259" s="14">
        <v>0</v>
      </c>
      <c r="M259" s="14">
        <v>0</v>
      </c>
    </row>
    <row r="260" spans="1:13" ht="17.25" hidden="1" customHeight="1" x14ac:dyDescent="0.2">
      <c r="A260" s="12" t="s">
        <v>519</v>
      </c>
      <c r="B260" s="12" t="s">
        <v>520</v>
      </c>
      <c r="C260" s="13" t="s">
        <v>28</v>
      </c>
      <c r="D260" s="14">
        <v>1</v>
      </c>
      <c r="E260" s="14">
        <f>[1]CPUs!I2470</f>
        <v>143.80000000000001</v>
      </c>
      <c r="F260" s="14">
        <f>[1]CPUs!J2476</f>
        <v>177.77</v>
      </c>
      <c r="G260" s="14">
        <v>177.77</v>
      </c>
      <c r="H260" s="14">
        <v>0</v>
      </c>
      <c r="I260" s="14">
        <v>0</v>
      </c>
      <c r="J260" s="14">
        <v>0</v>
      </c>
      <c r="K260" s="14">
        <v>0</v>
      </c>
      <c r="L260" s="14">
        <v>0</v>
      </c>
      <c r="M260" s="14">
        <v>0</v>
      </c>
    </row>
    <row r="261" spans="1:13" ht="17.25" hidden="1" customHeight="1" x14ac:dyDescent="0.2">
      <c r="A261" s="12" t="s">
        <v>521</v>
      </c>
      <c r="B261" s="12" t="s">
        <v>522</v>
      </c>
      <c r="C261" s="13" t="s">
        <v>28</v>
      </c>
      <c r="D261" s="14">
        <v>2</v>
      </c>
      <c r="E261" s="14">
        <f>[1]CPUs!I2480</f>
        <v>139.41999999999999</v>
      </c>
      <c r="F261" s="14">
        <f>[1]CPUs!J2483</f>
        <v>161.29</v>
      </c>
      <c r="G261" s="14">
        <v>322.58</v>
      </c>
      <c r="H261" s="14">
        <v>0</v>
      </c>
      <c r="I261" s="14">
        <v>0</v>
      </c>
      <c r="J261" s="14">
        <v>0</v>
      </c>
      <c r="K261" s="14">
        <v>0</v>
      </c>
      <c r="L261" s="14">
        <v>0</v>
      </c>
      <c r="M261" s="14">
        <v>0</v>
      </c>
    </row>
    <row r="262" spans="1:13" ht="17.25" hidden="1" customHeight="1" x14ac:dyDescent="0.2">
      <c r="A262" s="12" t="s">
        <v>523</v>
      </c>
      <c r="B262" s="12" t="s">
        <v>524</v>
      </c>
      <c r="C262" s="13" t="s">
        <v>28</v>
      </c>
      <c r="D262" s="14">
        <v>7</v>
      </c>
      <c r="E262" s="14">
        <f>[1]CPUs!I2486</f>
        <v>122.36</v>
      </c>
      <c r="F262" s="14">
        <f>[1]CPUs!J2489</f>
        <v>141.56</v>
      </c>
      <c r="G262" s="14">
        <v>990.92</v>
      </c>
      <c r="H262" s="14">
        <v>0</v>
      </c>
      <c r="I262" s="14">
        <v>0</v>
      </c>
      <c r="J262" s="14">
        <v>0</v>
      </c>
      <c r="K262" s="14">
        <v>0</v>
      </c>
      <c r="L262" s="14">
        <v>0</v>
      </c>
      <c r="M262" s="14">
        <v>0</v>
      </c>
    </row>
    <row r="263" spans="1:13" ht="17.25" hidden="1" customHeight="1" x14ac:dyDescent="0.2">
      <c r="A263" s="12" t="s">
        <v>525</v>
      </c>
      <c r="B263" s="12" t="s">
        <v>526</v>
      </c>
      <c r="C263" s="13" t="s">
        <v>28</v>
      </c>
      <c r="D263" s="14">
        <v>13</v>
      </c>
      <c r="E263" s="14">
        <f>[1]CPUs!I2493</f>
        <v>5.97</v>
      </c>
      <c r="F263" s="14">
        <f>[1]CPUs!J2497</f>
        <v>7.38</v>
      </c>
      <c r="G263" s="14">
        <v>95.94</v>
      </c>
      <c r="H263" s="14">
        <v>0</v>
      </c>
      <c r="I263" s="14">
        <v>0</v>
      </c>
      <c r="J263" s="14">
        <v>0</v>
      </c>
      <c r="K263" s="14">
        <v>0</v>
      </c>
      <c r="L263" s="14">
        <v>0</v>
      </c>
      <c r="M263" s="14">
        <v>0</v>
      </c>
    </row>
    <row r="264" spans="1:13" ht="17.25" hidden="1" customHeight="1" x14ac:dyDescent="0.2">
      <c r="A264" s="12" t="s">
        <v>527</v>
      </c>
      <c r="B264" s="12" t="s">
        <v>528</v>
      </c>
      <c r="C264" s="13" t="s">
        <v>28</v>
      </c>
      <c r="D264" s="14">
        <v>7</v>
      </c>
      <c r="E264" s="14">
        <f>[1]CPUs!I2500</f>
        <v>52.65</v>
      </c>
      <c r="F264" s="14">
        <f>[1]CPUs!J2504</f>
        <v>65.09</v>
      </c>
      <c r="G264" s="14">
        <v>455.63</v>
      </c>
      <c r="H264" s="14">
        <v>0</v>
      </c>
      <c r="I264" s="14">
        <v>0</v>
      </c>
      <c r="J264" s="14">
        <v>0</v>
      </c>
      <c r="K264" s="14">
        <v>0</v>
      </c>
      <c r="L264" s="14">
        <v>0</v>
      </c>
      <c r="M264" s="14">
        <v>0</v>
      </c>
    </row>
    <row r="265" spans="1:13" ht="17.25" hidden="1" customHeight="1" x14ac:dyDescent="0.2">
      <c r="A265" s="17" t="s">
        <v>529</v>
      </c>
      <c r="B265" s="17" t="s">
        <v>530</v>
      </c>
      <c r="C265" s="17"/>
      <c r="D265" s="21"/>
      <c r="E265" s="20"/>
      <c r="F265" s="20"/>
      <c r="G265" s="21">
        <v>446926.92</v>
      </c>
      <c r="H265" s="21"/>
      <c r="I265" s="20"/>
      <c r="J265" s="21"/>
      <c r="K265" s="21">
        <v>0</v>
      </c>
      <c r="L265" s="21">
        <v>0</v>
      </c>
      <c r="M265" s="21">
        <v>0</v>
      </c>
    </row>
    <row r="266" spans="1:13" ht="17.25" hidden="1" customHeight="1" x14ac:dyDescent="0.2">
      <c r="A266" s="12" t="s">
        <v>531</v>
      </c>
      <c r="B266" s="12" t="s">
        <v>532</v>
      </c>
      <c r="C266" s="13" t="s">
        <v>46</v>
      </c>
      <c r="D266" s="14">
        <v>90.6</v>
      </c>
      <c r="E266" s="14">
        <f>[1]CPUs!I2507</f>
        <v>38.862104999999993</v>
      </c>
      <c r="F266" s="14">
        <f>[1]CPUs!J2513</f>
        <v>48.04522041149999</v>
      </c>
      <c r="G266" s="14">
        <v>4352.8900000000003</v>
      </c>
      <c r="H266" s="14">
        <v>0</v>
      </c>
      <c r="I266" s="14">
        <v>0</v>
      </c>
      <c r="J266" s="14">
        <v>0</v>
      </c>
      <c r="K266" s="14">
        <v>0</v>
      </c>
      <c r="L266" s="14">
        <v>0</v>
      </c>
      <c r="M266" s="14">
        <v>0</v>
      </c>
    </row>
    <row r="267" spans="1:13" ht="17.25" hidden="1" customHeight="1" x14ac:dyDescent="0.2">
      <c r="A267" s="12" t="s">
        <v>533</v>
      </c>
      <c r="B267" s="12" t="s">
        <v>534</v>
      </c>
      <c r="C267" s="13" t="s">
        <v>46</v>
      </c>
      <c r="D267" s="14">
        <v>278.10000000000002</v>
      </c>
      <c r="E267" s="14">
        <f>[1]CPUs!I2516</f>
        <v>53.746579999999987</v>
      </c>
      <c r="F267" s="14">
        <f>[1]CPUs!J2522</f>
        <v>66.446896853999988</v>
      </c>
      <c r="G267" s="14">
        <v>18478.88</v>
      </c>
      <c r="H267" s="14">
        <v>0</v>
      </c>
      <c r="I267" s="14">
        <v>0</v>
      </c>
      <c r="J267" s="14">
        <v>0</v>
      </c>
      <c r="K267" s="14">
        <v>0</v>
      </c>
      <c r="L267" s="14">
        <v>0</v>
      </c>
      <c r="M267" s="14">
        <v>0</v>
      </c>
    </row>
    <row r="268" spans="1:13" ht="17.25" hidden="1" customHeight="1" x14ac:dyDescent="0.2">
      <c r="A268" s="12" t="s">
        <v>535</v>
      </c>
      <c r="B268" s="12" t="s">
        <v>536</v>
      </c>
      <c r="C268" s="13" t="s">
        <v>46</v>
      </c>
      <c r="D268" s="14">
        <v>42.3</v>
      </c>
      <c r="E268" s="14">
        <f>[1]CPUs!I2525</f>
        <v>69.454714999999993</v>
      </c>
      <c r="F268" s="14">
        <f>[1]CPUs!J2531</f>
        <v>85.866864154499993</v>
      </c>
      <c r="G268" s="14">
        <v>3632.16</v>
      </c>
      <c r="H268" s="14">
        <v>0</v>
      </c>
      <c r="I268" s="14">
        <v>0</v>
      </c>
      <c r="J268" s="14">
        <v>0</v>
      </c>
      <c r="K268" s="14">
        <v>0</v>
      </c>
      <c r="L268" s="14">
        <v>0</v>
      </c>
      <c r="M268" s="14">
        <v>0</v>
      </c>
    </row>
    <row r="269" spans="1:13" ht="17.25" hidden="1" customHeight="1" x14ac:dyDescent="0.2">
      <c r="A269" s="12" t="s">
        <v>537</v>
      </c>
      <c r="B269" s="12" t="s">
        <v>538</v>
      </c>
      <c r="C269" s="13" t="s">
        <v>46</v>
      </c>
      <c r="D269" s="14">
        <v>613.29999999999995</v>
      </c>
      <c r="E269" s="14">
        <f>[1]CPUs!I2534</f>
        <v>90.193189999999987</v>
      </c>
      <c r="F269" s="14">
        <f>[1]CPUs!J2540</f>
        <v>111.50584079699999</v>
      </c>
      <c r="G269" s="14">
        <v>68386.53</v>
      </c>
      <c r="H269" s="14">
        <v>0</v>
      </c>
      <c r="I269" s="14">
        <v>0</v>
      </c>
      <c r="J269" s="14">
        <v>0</v>
      </c>
      <c r="K269" s="14">
        <v>0</v>
      </c>
      <c r="L269" s="14">
        <v>0</v>
      </c>
      <c r="M269" s="14">
        <v>0</v>
      </c>
    </row>
    <row r="270" spans="1:13" ht="17.25" hidden="1" customHeight="1" x14ac:dyDescent="0.2">
      <c r="A270" s="12" t="s">
        <v>539</v>
      </c>
      <c r="B270" s="12" t="s">
        <v>540</v>
      </c>
      <c r="C270" s="13" t="s">
        <v>46</v>
      </c>
      <c r="D270" s="14">
        <v>19.8</v>
      </c>
      <c r="E270" s="14">
        <f>[1]CPUs!I2543</f>
        <v>133.68797999999998</v>
      </c>
      <c r="F270" s="14">
        <f>[1]CPUs!J2549</f>
        <v>165.27844967399997</v>
      </c>
      <c r="G270" s="14">
        <v>3272.51</v>
      </c>
      <c r="H270" s="14">
        <v>0</v>
      </c>
      <c r="I270" s="14">
        <v>0</v>
      </c>
      <c r="J270" s="14">
        <v>0</v>
      </c>
      <c r="K270" s="14">
        <v>0</v>
      </c>
      <c r="L270" s="14">
        <v>0</v>
      </c>
      <c r="M270" s="14">
        <v>0</v>
      </c>
    </row>
    <row r="271" spans="1:13" ht="17.25" hidden="1" customHeight="1" x14ac:dyDescent="0.2">
      <c r="A271" s="12" t="s">
        <v>541</v>
      </c>
      <c r="B271" s="12" t="s">
        <v>542</v>
      </c>
      <c r="C271" s="13" t="s">
        <v>46</v>
      </c>
      <c r="D271" s="14">
        <v>1090.8</v>
      </c>
      <c r="E271" s="14">
        <f>[1]CPUs!I2552</f>
        <v>176.94013299999995</v>
      </c>
      <c r="F271" s="14">
        <f>[1]CPUs!J2558</f>
        <v>218.75108642789993</v>
      </c>
      <c r="G271" s="14">
        <v>238613.68</v>
      </c>
      <c r="H271" s="14">
        <v>0</v>
      </c>
      <c r="I271" s="14">
        <v>0</v>
      </c>
      <c r="J271" s="14">
        <v>0</v>
      </c>
      <c r="K271" s="14">
        <v>0</v>
      </c>
      <c r="L271" s="14">
        <v>0</v>
      </c>
      <c r="M271" s="14">
        <v>0</v>
      </c>
    </row>
    <row r="272" spans="1:13" ht="17.25" hidden="1" customHeight="1" x14ac:dyDescent="0.2">
      <c r="A272" s="12" t="s">
        <v>543</v>
      </c>
      <c r="B272" s="12" t="s">
        <v>544</v>
      </c>
      <c r="C272" s="13" t="s">
        <v>46</v>
      </c>
      <c r="D272" s="14">
        <v>389.7</v>
      </c>
      <c r="E272" s="14">
        <f>[1]CPUs!I2561</f>
        <v>228.71202099999994</v>
      </c>
      <c r="F272" s="14">
        <f>[1]CPUs!J2567</f>
        <v>282.75667156229991</v>
      </c>
      <c r="G272" s="14">
        <v>110190.27</v>
      </c>
      <c r="H272" s="14">
        <v>0</v>
      </c>
      <c r="I272" s="14">
        <v>0</v>
      </c>
      <c r="J272" s="14">
        <v>0</v>
      </c>
      <c r="K272" s="14">
        <v>0</v>
      </c>
      <c r="L272" s="14">
        <v>0</v>
      </c>
      <c r="M272" s="14">
        <v>0</v>
      </c>
    </row>
    <row r="273" spans="1:13" ht="17.25" hidden="1" customHeight="1" x14ac:dyDescent="0.2">
      <c r="A273" s="17" t="s">
        <v>545</v>
      </c>
      <c r="B273" s="17" t="s">
        <v>546</v>
      </c>
      <c r="C273" s="17"/>
      <c r="D273" s="21"/>
      <c r="E273" s="20"/>
      <c r="F273" s="20"/>
      <c r="G273" s="21">
        <v>81655.139999999985</v>
      </c>
      <c r="H273" s="21"/>
      <c r="I273" s="20"/>
      <c r="J273" s="21"/>
      <c r="K273" s="21">
        <v>0</v>
      </c>
      <c r="L273" s="21">
        <v>0</v>
      </c>
      <c r="M273" s="21">
        <v>0</v>
      </c>
    </row>
    <row r="274" spans="1:13" ht="17.25" hidden="1" customHeight="1" x14ac:dyDescent="0.2">
      <c r="A274" s="12" t="s">
        <v>547</v>
      </c>
      <c r="B274" s="12" t="s">
        <v>548</v>
      </c>
      <c r="C274" s="13" t="s">
        <v>28</v>
      </c>
      <c r="D274" s="14">
        <v>678</v>
      </c>
      <c r="E274" s="14">
        <f>[1]CPUs!I2570</f>
        <v>79.560444999999987</v>
      </c>
      <c r="F274" s="14">
        <f>[1]CPUs!J2575</f>
        <v>98.360578153499986</v>
      </c>
      <c r="G274" s="14">
        <v>66688.47</v>
      </c>
      <c r="H274" s="14">
        <v>0</v>
      </c>
      <c r="I274" s="14">
        <v>0</v>
      </c>
      <c r="J274" s="14">
        <v>0</v>
      </c>
      <c r="K274" s="14">
        <v>0</v>
      </c>
      <c r="L274" s="14">
        <v>0</v>
      </c>
      <c r="M274" s="14">
        <v>0</v>
      </c>
    </row>
    <row r="275" spans="1:13" ht="17.25" hidden="1" customHeight="1" x14ac:dyDescent="0.2">
      <c r="A275" s="12" t="s">
        <v>549</v>
      </c>
      <c r="B275" s="12" t="s">
        <v>550</v>
      </c>
      <c r="C275" s="13" t="s">
        <v>28</v>
      </c>
      <c r="D275" s="14">
        <v>12</v>
      </c>
      <c r="E275" s="14">
        <f>[1]CPUs!I2578</f>
        <v>92.62</v>
      </c>
      <c r="F275" s="14">
        <f>[1]CPUs!J2584</f>
        <v>114.5</v>
      </c>
      <c r="G275" s="14">
        <v>1374</v>
      </c>
      <c r="H275" s="14">
        <v>0</v>
      </c>
      <c r="I275" s="14">
        <v>0</v>
      </c>
      <c r="J275" s="14">
        <v>0</v>
      </c>
      <c r="K275" s="14">
        <v>0</v>
      </c>
      <c r="L275" s="14">
        <v>0</v>
      </c>
      <c r="M275" s="14">
        <v>0</v>
      </c>
    </row>
    <row r="276" spans="1:13" ht="17.25" hidden="1" customHeight="1" x14ac:dyDescent="0.2">
      <c r="A276" s="12" t="s">
        <v>551</v>
      </c>
      <c r="B276" s="12" t="s">
        <v>550</v>
      </c>
      <c r="C276" s="13" t="s">
        <v>28</v>
      </c>
      <c r="D276" s="14">
        <v>55</v>
      </c>
      <c r="E276" s="14">
        <f>[1]CPUs!I2578</f>
        <v>92.62</v>
      </c>
      <c r="F276" s="14">
        <f>[1]CPUs!J2584</f>
        <v>114.5</v>
      </c>
      <c r="G276" s="14">
        <v>6297.5</v>
      </c>
      <c r="H276" s="14">
        <v>0</v>
      </c>
      <c r="I276" s="14">
        <v>0</v>
      </c>
      <c r="J276" s="14">
        <v>0</v>
      </c>
      <c r="K276" s="14">
        <v>0</v>
      </c>
      <c r="L276" s="14">
        <v>0</v>
      </c>
      <c r="M276" s="14">
        <v>0</v>
      </c>
    </row>
    <row r="277" spans="1:13" ht="17.25" hidden="1" customHeight="1" x14ac:dyDescent="0.2">
      <c r="A277" s="12" t="s">
        <v>552</v>
      </c>
      <c r="B277" s="12" t="s">
        <v>553</v>
      </c>
      <c r="C277" s="13" t="s">
        <v>28</v>
      </c>
      <c r="D277" s="14">
        <v>3</v>
      </c>
      <c r="E277" s="14">
        <f>[1]CPUs!I2587</f>
        <v>121.97</v>
      </c>
      <c r="F277" s="14">
        <f>[1]CPUs!J2593</f>
        <v>150.79</v>
      </c>
      <c r="G277" s="14">
        <v>452.37</v>
      </c>
      <c r="H277" s="14">
        <v>0</v>
      </c>
      <c r="I277" s="14">
        <v>0</v>
      </c>
      <c r="J277" s="14">
        <v>0</v>
      </c>
      <c r="K277" s="14">
        <v>0</v>
      </c>
      <c r="L277" s="14">
        <v>0</v>
      </c>
      <c r="M277" s="14">
        <v>0</v>
      </c>
    </row>
    <row r="278" spans="1:13" ht="17.25" hidden="1" customHeight="1" x14ac:dyDescent="0.2">
      <c r="A278" s="12" t="s">
        <v>554</v>
      </c>
      <c r="B278" s="12" t="s">
        <v>555</v>
      </c>
      <c r="C278" s="13" t="s">
        <v>28</v>
      </c>
      <c r="D278" s="14">
        <v>13</v>
      </c>
      <c r="E278" s="14">
        <f>[1]CPUs!I2596</f>
        <v>101.31</v>
      </c>
      <c r="F278" s="14">
        <f>[1]CPUs!J2602</f>
        <v>125.24</v>
      </c>
      <c r="G278" s="14">
        <v>1628.12</v>
      </c>
      <c r="H278" s="14">
        <v>0</v>
      </c>
      <c r="I278" s="14">
        <v>0</v>
      </c>
      <c r="J278" s="14">
        <v>0</v>
      </c>
      <c r="K278" s="14">
        <v>0</v>
      </c>
      <c r="L278" s="14">
        <v>0</v>
      </c>
      <c r="M278" s="14">
        <v>0</v>
      </c>
    </row>
    <row r="279" spans="1:13" ht="17.25" hidden="1" customHeight="1" x14ac:dyDescent="0.2">
      <c r="A279" s="12" t="s">
        <v>556</v>
      </c>
      <c r="B279" s="12" t="s">
        <v>557</v>
      </c>
      <c r="C279" s="13" t="s">
        <v>28</v>
      </c>
      <c r="D279" s="14">
        <v>80</v>
      </c>
      <c r="E279" s="14">
        <f>[1]CPUs!I2605</f>
        <v>37.700000000000003</v>
      </c>
      <c r="F279" s="14">
        <f>[1]CPUs!J2611</f>
        <v>46.6</v>
      </c>
      <c r="G279" s="14">
        <v>3728</v>
      </c>
      <c r="H279" s="14">
        <v>0</v>
      </c>
      <c r="I279" s="14">
        <v>0</v>
      </c>
      <c r="J279" s="14">
        <v>0</v>
      </c>
      <c r="K279" s="14">
        <v>0</v>
      </c>
      <c r="L279" s="14">
        <v>0</v>
      </c>
      <c r="M279" s="14">
        <v>0</v>
      </c>
    </row>
    <row r="280" spans="1:13" ht="17.25" hidden="1" customHeight="1" x14ac:dyDescent="0.2">
      <c r="A280" s="12" t="s">
        <v>558</v>
      </c>
      <c r="B280" s="12" t="s">
        <v>559</v>
      </c>
      <c r="C280" s="13" t="s">
        <v>28</v>
      </c>
      <c r="D280" s="14">
        <v>4</v>
      </c>
      <c r="E280" s="14">
        <f>[1]CPUs!I2614</f>
        <v>35.020000000000003</v>
      </c>
      <c r="F280" s="14">
        <f>[1]CPUs!J2620</f>
        <v>43.29</v>
      </c>
      <c r="G280" s="14">
        <v>173.16</v>
      </c>
      <c r="H280" s="14">
        <v>0</v>
      </c>
      <c r="I280" s="14">
        <v>0</v>
      </c>
      <c r="J280" s="14">
        <v>0</v>
      </c>
      <c r="K280" s="14">
        <v>0</v>
      </c>
      <c r="L280" s="14">
        <v>0</v>
      </c>
      <c r="M280" s="14">
        <v>0</v>
      </c>
    </row>
    <row r="281" spans="1:13" ht="17.25" hidden="1" customHeight="1" x14ac:dyDescent="0.2">
      <c r="A281" s="12" t="s">
        <v>560</v>
      </c>
      <c r="B281" s="12" t="s">
        <v>561</v>
      </c>
      <c r="C281" s="13" t="s">
        <v>28</v>
      </c>
      <c r="D281" s="14">
        <v>28</v>
      </c>
      <c r="E281" s="14">
        <f>[1]CPUs!I2623</f>
        <v>25.14</v>
      </c>
      <c r="F281" s="14">
        <f>[1]CPUs!J2628</f>
        <v>31.08</v>
      </c>
      <c r="G281" s="14">
        <v>870.24</v>
      </c>
      <c r="H281" s="14">
        <v>0</v>
      </c>
      <c r="I281" s="14">
        <v>0</v>
      </c>
      <c r="J281" s="14">
        <v>0</v>
      </c>
      <c r="K281" s="14">
        <v>0</v>
      </c>
      <c r="L281" s="14">
        <v>0</v>
      </c>
      <c r="M281" s="14">
        <v>0</v>
      </c>
    </row>
    <row r="282" spans="1:13" ht="17.25" hidden="1" customHeight="1" x14ac:dyDescent="0.2">
      <c r="A282" s="12" t="s">
        <v>562</v>
      </c>
      <c r="B282" s="12" t="s">
        <v>563</v>
      </c>
      <c r="C282" s="13" t="s">
        <v>28</v>
      </c>
      <c r="D282" s="14">
        <v>4</v>
      </c>
      <c r="E282" s="14">
        <f>[1]CPUs!I2631</f>
        <v>63.84</v>
      </c>
      <c r="F282" s="14">
        <f>[1]CPUs!J2636</f>
        <v>78.92</v>
      </c>
      <c r="G282" s="14">
        <v>315.68</v>
      </c>
      <c r="H282" s="14">
        <v>0</v>
      </c>
      <c r="I282" s="14">
        <v>0</v>
      </c>
      <c r="J282" s="14">
        <v>0</v>
      </c>
      <c r="K282" s="14">
        <v>0</v>
      </c>
      <c r="L282" s="14">
        <v>0</v>
      </c>
      <c r="M282" s="14">
        <v>0</v>
      </c>
    </row>
    <row r="283" spans="1:13" ht="17.25" hidden="1" customHeight="1" x14ac:dyDescent="0.2">
      <c r="A283" s="12" t="s">
        <v>564</v>
      </c>
      <c r="B283" s="12" t="s">
        <v>565</v>
      </c>
      <c r="C283" s="13" t="s">
        <v>46</v>
      </c>
      <c r="D283" s="14">
        <v>60</v>
      </c>
      <c r="E283" s="14">
        <f>[1]CPUs!I2639</f>
        <v>1.1399999999999999</v>
      </c>
      <c r="F283" s="14">
        <f>[1]CPUs!J2642</f>
        <v>1.32</v>
      </c>
      <c r="G283" s="14">
        <v>79.2</v>
      </c>
      <c r="H283" s="14">
        <v>0</v>
      </c>
      <c r="I283" s="14">
        <v>0</v>
      </c>
      <c r="J283" s="14">
        <v>0</v>
      </c>
      <c r="K283" s="14">
        <v>0</v>
      </c>
      <c r="L283" s="14">
        <v>0</v>
      </c>
      <c r="M283" s="14">
        <v>0</v>
      </c>
    </row>
    <row r="284" spans="1:13" ht="17.25" hidden="1" customHeight="1" x14ac:dyDescent="0.2">
      <c r="A284" s="12" t="s">
        <v>566</v>
      </c>
      <c r="B284" s="12" t="s">
        <v>567</v>
      </c>
      <c r="C284" s="13" t="s">
        <v>28</v>
      </c>
      <c r="D284" s="14">
        <v>5</v>
      </c>
      <c r="E284" s="14">
        <f>[1]CPUs!I2645</f>
        <v>8.3699999999999992</v>
      </c>
      <c r="F284" s="14">
        <f>[1]CPUs!J2648</f>
        <v>9.68</v>
      </c>
      <c r="G284" s="14">
        <v>48.4</v>
      </c>
      <c r="H284" s="14">
        <v>0</v>
      </c>
      <c r="I284" s="14">
        <v>0</v>
      </c>
      <c r="J284" s="14">
        <v>0</v>
      </c>
      <c r="K284" s="14">
        <v>0</v>
      </c>
      <c r="L284" s="14">
        <v>0</v>
      </c>
      <c r="M284" s="14">
        <v>0</v>
      </c>
    </row>
    <row r="285" spans="1:13" ht="17.25" hidden="1" customHeight="1" x14ac:dyDescent="0.2">
      <c r="A285" s="17" t="s">
        <v>568</v>
      </c>
      <c r="B285" s="17" t="s">
        <v>569</v>
      </c>
      <c r="C285" s="17"/>
      <c r="D285" s="21"/>
      <c r="E285" s="20"/>
      <c r="F285" s="20"/>
      <c r="G285" s="21">
        <v>60748.01</v>
      </c>
      <c r="H285" s="21"/>
      <c r="I285" s="20"/>
      <c r="J285" s="21"/>
      <c r="K285" s="21">
        <v>0</v>
      </c>
      <c r="L285" s="21">
        <v>0</v>
      </c>
      <c r="M285" s="21">
        <v>0</v>
      </c>
    </row>
    <row r="286" spans="1:13" ht="17.25" hidden="1" customHeight="1" x14ac:dyDescent="0.2">
      <c r="A286" s="12" t="s">
        <v>570</v>
      </c>
      <c r="B286" s="12" t="s">
        <v>571</v>
      </c>
      <c r="C286" s="13" t="s">
        <v>28</v>
      </c>
      <c r="D286" s="14">
        <v>1</v>
      </c>
      <c r="E286" s="14">
        <f>[1]CPUs!I2652</f>
        <v>2242.6764000000003</v>
      </c>
      <c r="F286" s="14">
        <f>[1]CPUs!J2676</f>
        <v>2772.6208333200002</v>
      </c>
      <c r="G286" s="14">
        <v>2772.62</v>
      </c>
      <c r="H286" s="14">
        <v>0</v>
      </c>
      <c r="I286" s="14">
        <v>0</v>
      </c>
      <c r="J286" s="14">
        <v>0</v>
      </c>
      <c r="K286" s="14">
        <v>0</v>
      </c>
      <c r="L286" s="14">
        <v>0</v>
      </c>
      <c r="M286" s="14">
        <v>0</v>
      </c>
    </row>
    <row r="287" spans="1:13" ht="17.25" hidden="1" customHeight="1" x14ac:dyDescent="0.2">
      <c r="A287" s="12" t="s">
        <v>572</v>
      </c>
      <c r="B287" s="12" t="s">
        <v>573</v>
      </c>
      <c r="C287" s="13" t="s">
        <v>28</v>
      </c>
      <c r="D287" s="14">
        <v>1</v>
      </c>
      <c r="E287" s="14">
        <f>[1]CPUs!I2679</f>
        <v>507.29</v>
      </c>
      <c r="F287" s="14">
        <f>[1]CPUs!J2685</f>
        <v>627.16</v>
      </c>
      <c r="G287" s="14">
        <v>627.16</v>
      </c>
      <c r="H287" s="14">
        <v>0</v>
      </c>
      <c r="I287" s="14">
        <v>0</v>
      </c>
      <c r="J287" s="14">
        <v>0</v>
      </c>
      <c r="K287" s="14">
        <v>0</v>
      </c>
      <c r="L287" s="14">
        <v>0</v>
      </c>
      <c r="M287" s="14">
        <v>0</v>
      </c>
    </row>
    <row r="288" spans="1:13" ht="17.25" hidden="1" customHeight="1" x14ac:dyDescent="0.2">
      <c r="A288" s="12" t="s">
        <v>574</v>
      </c>
      <c r="B288" s="12" t="s">
        <v>575</v>
      </c>
      <c r="C288" s="13" t="s">
        <v>28</v>
      </c>
      <c r="D288" s="14">
        <v>1</v>
      </c>
      <c r="E288" s="14">
        <f>[1]CPUs!I2688</f>
        <v>1255.7216600000002</v>
      </c>
      <c r="F288" s="14">
        <f>[1]CPUs!J2693</f>
        <v>1452.74</v>
      </c>
      <c r="G288" s="14">
        <v>1452.74</v>
      </c>
      <c r="H288" s="14">
        <v>0</v>
      </c>
      <c r="I288" s="14">
        <v>0</v>
      </c>
      <c r="J288" s="14">
        <v>0</v>
      </c>
      <c r="K288" s="14">
        <v>0</v>
      </c>
      <c r="L288" s="14">
        <v>0</v>
      </c>
      <c r="M288" s="14">
        <v>0</v>
      </c>
    </row>
    <row r="289" spans="1:13" ht="17.25" hidden="1" customHeight="1" x14ac:dyDescent="0.2">
      <c r="A289" s="12" t="s">
        <v>576</v>
      </c>
      <c r="B289" s="12" t="s">
        <v>577</v>
      </c>
      <c r="C289" s="13" t="s">
        <v>28</v>
      </c>
      <c r="D289" s="14">
        <v>1</v>
      </c>
      <c r="E289" s="14">
        <f>[1]CPUs!I2703</f>
        <v>42597.580799999996</v>
      </c>
      <c r="F289" s="14">
        <f>[1]CPUs!J2710</f>
        <v>52663.389143039996</v>
      </c>
      <c r="G289" s="14">
        <v>52663.38</v>
      </c>
      <c r="H289" s="14">
        <v>0</v>
      </c>
      <c r="I289" s="14">
        <v>0</v>
      </c>
      <c r="J289" s="14">
        <v>0</v>
      </c>
      <c r="K289" s="14">
        <v>0</v>
      </c>
      <c r="L289" s="14">
        <v>0</v>
      </c>
      <c r="M289" s="14">
        <v>0</v>
      </c>
    </row>
    <row r="290" spans="1:13" ht="17.25" hidden="1" customHeight="1" x14ac:dyDescent="0.2">
      <c r="A290" s="12" t="s">
        <v>578</v>
      </c>
      <c r="B290" s="12" t="s">
        <v>579</v>
      </c>
      <c r="C290" s="13" t="s">
        <v>28</v>
      </c>
      <c r="D290" s="14">
        <v>3</v>
      </c>
      <c r="E290" s="14">
        <f>[1]CPUs!I2713</f>
        <v>71.73</v>
      </c>
      <c r="F290" s="14">
        <f>[1]CPUs!J2718</f>
        <v>88.67</v>
      </c>
      <c r="G290" s="14">
        <v>266.01</v>
      </c>
      <c r="H290" s="14">
        <v>0</v>
      </c>
      <c r="I290" s="14">
        <v>0</v>
      </c>
      <c r="J290" s="14">
        <v>0</v>
      </c>
      <c r="K290" s="14">
        <v>0</v>
      </c>
      <c r="L290" s="14">
        <v>0</v>
      </c>
      <c r="M290" s="14">
        <v>0</v>
      </c>
    </row>
    <row r="291" spans="1:13" ht="17.25" hidden="1" customHeight="1" x14ac:dyDescent="0.2">
      <c r="A291" s="12" t="s">
        <v>580</v>
      </c>
      <c r="B291" s="12" t="s">
        <v>581</v>
      </c>
      <c r="C291" s="13" t="s">
        <v>28</v>
      </c>
      <c r="D291" s="14">
        <v>1</v>
      </c>
      <c r="E291" s="14">
        <f>[1]CPUs!I2721</f>
        <v>12.12</v>
      </c>
      <c r="F291" s="14">
        <f>[1]CPUs!J2726</f>
        <v>14.98</v>
      </c>
      <c r="G291" s="14">
        <v>14.98</v>
      </c>
      <c r="H291" s="14">
        <v>0</v>
      </c>
      <c r="I291" s="14">
        <v>0</v>
      </c>
      <c r="J291" s="14">
        <v>0</v>
      </c>
      <c r="K291" s="14">
        <v>0</v>
      </c>
      <c r="L291" s="14">
        <v>0</v>
      </c>
      <c r="M291" s="14">
        <v>0</v>
      </c>
    </row>
    <row r="292" spans="1:13" ht="17.25" hidden="1" customHeight="1" x14ac:dyDescent="0.2">
      <c r="A292" s="12" t="s">
        <v>582</v>
      </c>
      <c r="B292" s="12" t="s">
        <v>583</v>
      </c>
      <c r="C292" s="13" t="s">
        <v>28</v>
      </c>
      <c r="D292" s="14">
        <v>1</v>
      </c>
      <c r="E292" s="14">
        <f>[1]CPUs!I2729</f>
        <v>2272.9499999999998</v>
      </c>
      <c r="F292" s="14">
        <f>[1]CPUs!J2732</f>
        <v>2629.58</v>
      </c>
      <c r="G292" s="14">
        <v>2629.58</v>
      </c>
      <c r="H292" s="14">
        <v>0</v>
      </c>
      <c r="I292" s="14">
        <v>0</v>
      </c>
      <c r="J292" s="14">
        <v>0</v>
      </c>
      <c r="K292" s="14">
        <v>0</v>
      </c>
      <c r="L292" s="14">
        <v>0</v>
      </c>
      <c r="M292" s="14">
        <v>0</v>
      </c>
    </row>
    <row r="293" spans="1:13" ht="17.25" hidden="1" customHeight="1" x14ac:dyDescent="0.2">
      <c r="A293" s="12" t="s">
        <v>584</v>
      </c>
      <c r="B293" s="12" t="s">
        <v>585</v>
      </c>
      <c r="C293" s="13" t="s">
        <v>28</v>
      </c>
      <c r="D293" s="14">
        <v>10</v>
      </c>
      <c r="E293" s="14">
        <f>[1]CPUs!I2735</f>
        <v>5.22</v>
      </c>
      <c r="F293" s="14">
        <f>[1]CPUs!J2738</f>
        <v>6.04</v>
      </c>
      <c r="G293" s="14">
        <v>60.4</v>
      </c>
      <c r="H293" s="14">
        <v>0</v>
      </c>
      <c r="I293" s="14">
        <v>0</v>
      </c>
      <c r="J293" s="14">
        <v>0</v>
      </c>
      <c r="K293" s="14">
        <v>0</v>
      </c>
      <c r="L293" s="14">
        <v>0</v>
      </c>
      <c r="M293" s="14">
        <v>0</v>
      </c>
    </row>
    <row r="294" spans="1:13" ht="17.25" hidden="1" customHeight="1" x14ac:dyDescent="0.2">
      <c r="A294" s="12" t="s">
        <v>586</v>
      </c>
      <c r="B294" s="12" t="s">
        <v>587</v>
      </c>
      <c r="C294" s="13" t="s">
        <v>28</v>
      </c>
      <c r="D294" s="14">
        <v>10</v>
      </c>
      <c r="E294" s="14">
        <f>[1]CPUs!I2741</f>
        <v>6.5</v>
      </c>
      <c r="F294" s="14">
        <f>[1]CPUs!J2744</f>
        <v>7.52</v>
      </c>
      <c r="G294" s="14">
        <v>75.2</v>
      </c>
      <c r="H294" s="14">
        <v>0</v>
      </c>
      <c r="I294" s="14">
        <v>0</v>
      </c>
      <c r="J294" s="14">
        <v>0</v>
      </c>
      <c r="K294" s="14">
        <v>0</v>
      </c>
      <c r="L294" s="14">
        <v>0</v>
      </c>
      <c r="M294" s="14">
        <v>0</v>
      </c>
    </row>
    <row r="295" spans="1:13" ht="17.25" hidden="1" customHeight="1" x14ac:dyDescent="0.2">
      <c r="A295" s="12" t="s">
        <v>588</v>
      </c>
      <c r="B295" s="12" t="s">
        <v>589</v>
      </c>
      <c r="C295" s="13" t="s">
        <v>28</v>
      </c>
      <c r="D295" s="14">
        <v>0.1</v>
      </c>
      <c r="E295" s="14">
        <f>[1]CPUs!I2747</f>
        <v>90.31</v>
      </c>
      <c r="F295" s="14">
        <f>[1]CPUs!J2750</f>
        <v>104.48</v>
      </c>
      <c r="G295" s="14">
        <v>10.44</v>
      </c>
      <c r="H295" s="14">
        <v>0</v>
      </c>
      <c r="I295" s="14">
        <v>0</v>
      </c>
      <c r="J295" s="14">
        <v>0</v>
      </c>
      <c r="K295" s="14">
        <v>0</v>
      </c>
      <c r="L295" s="14">
        <v>0</v>
      </c>
      <c r="M295" s="14">
        <v>0</v>
      </c>
    </row>
    <row r="296" spans="1:13" ht="17.25" hidden="1" customHeight="1" x14ac:dyDescent="0.2">
      <c r="A296" s="12" t="s">
        <v>590</v>
      </c>
      <c r="B296" s="12" t="s">
        <v>591</v>
      </c>
      <c r="C296" s="13" t="s">
        <v>28</v>
      </c>
      <c r="D296" s="14">
        <v>10</v>
      </c>
      <c r="E296" s="14">
        <f>[1]CPUs!I2754</f>
        <v>14.2</v>
      </c>
      <c r="F296" s="14">
        <f>[1]CPUs!J2759</f>
        <v>17.55</v>
      </c>
      <c r="G296" s="14">
        <v>175.5</v>
      </c>
      <c r="H296" s="14">
        <v>0</v>
      </c>
      <c r="I296" s="14">
        <v>0</v>
      </c>
      <c r="J296" s="14">
        <v>0</v>
      </c>
      <c r="K296" s="14">
        <v>0</v>
      </c>
      <c r="L296" s="14">
        <v>0</v>
      </c>
      <c r="M296" s="14">
        <v>0</v>
      </c>
    </row>
    <row r="297" spans="1:13" ht="17.25" hidden="1" customHeight="1" x14ac:dyDescent="0.2">
      <c r="A297" s="17" t="s">
        <v>592</v>
      </c>
      <c r="B297" s="17" t="s">
        <v>593</v>
      </c>
      <c r="C297" s="17"/>
      <c r="D297" s="21"/>
      <c r="E297" s="20"/>
      <c r="F297" s="20"/>
      <c r="G297" s="21">
        <v>21635.23</v>
      </c>
      <c r="H297" s="21"/>
      <c r="I297" s="20"/>
      <c r="J297" s="21"/>
      <c r="K297" s="21">
        <v>0</v>
      </c>
      <c r="L297" s="21">
        <v>0</v>
      </c>
      <c r="M297" s="21">
        <v>0</v>
      </c>
    </row>
    <row r="298" spans="1:13" ht="17.25" hidden="1" customHeight="1" x14ac:dyDescent="0.2">
      <c r="A298" s="12" t="s">
        <v>594</v>
      </c>
      <c r="B298" s="12" t="s">
        <v>595</v>
      </c>
      <c r="C298" s="13" t="s">
        <v>46</v>
      </c>
      <c r="D298" s="14">
        <v>50</v>
      </c>
      <c r="E298" s="14">
        <f>[1]CPUs!I2762</f>
        <v>59.17</v>
      </c>
      <c r="F298" s="14">
        <f>[1]CPUs!J2767</f>
        <v>73.150000000000006</v>
      </c>
      <c r="G298" s="14">
        <v>3657.5</v>
      </c>
      <c r="H298" s="14">
        <v>0</v>
      </c>
      <c r="I298" s="14">
        <v>0</v>
      </c>
      <c r="J298" s="14">
        <v>0</v>
      </c>
      <c r="K298" s="14">
        <v>0</v>
      </c>
      <c r="L298" s="14">
        <v>0</v>
      </c>
      <c r="M298" s="14">
        <v>0</v>
      </c>
    </row>
    <row r="299" spans="1:13" ht="17.25" hidden="1" customHeight="1" x14ac:dyDescent="0.2">
      <c r="A299" s="12" t="s">
        <v>596</v>
      </c>
      <c r="B299" s="12" t="s">
        <v>597</v>
      </c>
      <c r="C299" s="13" t="s">
        <v>28</v>
      </c>
      <c r="D299" s="14">
        <v>4</v>
      </c>
      <c r="E299" s="14">
        <f>[1]CPUs!I2770</f>
        <v>17.71</v>
      </c>
      <c r="F299" s="14">
        <f>[1]CPUs!J2775</f>
        <v>21.89</v>
      </c>
      <c r="G299" s="14">
        <v>87.56</v>
      </c>
      <c r="H299" s="14">
        <v>0</v>
      </c>
      <c r="I299" s="14">
        <v>0</v>
      </c>
      <c r="J299" s="14">
        <v>0</v>
      </c>
      <c r="K299" s="14">
        <v>0</v>
      </c>
      <c r="L299" s="14">
        <v>0</v>
      </c>
      <c r="M299" s="14">
        <v>0</v>
      </c>
    </row>
    <row r="300" spans="1:13" ht="17.25" hidden="1" customHeight="1" x14ac:dyDescent="0.2">
      <c r="A300" s="12" t="s">
        <v>598</v>
      </c>
      <c r="B300" s="12" t="s">
        <v>599</v>
      </c>
      <c r="C300" s="13" t="s">
        <v>28</v>
      </c>
      <c r="D300" s="14">
        <v>20</v>
      </c>
      <c r="E300" s="14">
        <f>[1]CPUs!I2778</f>
        <v>81.53</v>
      </c>
      <c r="F300" s="14">
        <f>[1]CPUs!J2783</f>
        <v>100.79</v>
      </c>
      <c r="G300" s="14">
        <v>2015.8</v>
      </c>
      <c r="H300" s="14">
        <v>0</v>
      </c>
      <c r="I300" s="14">
        <v>0</v>
      </c>
      <c r="J300" s="14">
        <v>0</v>
      </c>
      <c r="K300" s="14">
        <v>0</v>
      </c>
      <c r="L300" s="14">
        <v>0</v>
      </c>
      <c r="M300" s="14">
        <v>0</v>
      </c>
    </row>
    <row r="301" spans="1:13" ht="17.25" hidden="1" customHeight="1" x14ac:dyDescent="0.2">
      <c r="A301" s="12" t="s">
        <v>600</v>
      </c>
      <c r="B301" s="12" t="s">
        <v>601</v>
      </c>
      <c r="C301" s="13" t="s">
        <v>28</v>
      </c>
      <c r="D301" s="14">
        <v>20</v>
      </c>
      <c r="E301" s="14">
        <f>[1]CPUs!I2786</f>
        <v>46.02</v>
      </c>
      <c r="F301" s="14">
        <f>[1]CPUs!J2792</f>
        <v>56.89</v>
      </c>
      <c r="G301" s="14">
        <v>1137.8</v>
      </c>
      <c r="H301" s="14">
        <v>0</v>
      </c>
      <c r="I301" s="14">
        <v>0</v>
      </c>
      <c r="J301" s="14">
        <v>0</v>
      </c>
      <c r="K301" s="14">
        <v>0</v>
      </c>
      <c r="L301" s="14">
        <v>0</v>
      </c>
      <c r="M301" s="14">
        <v>0</v>
      </c>
    </row>
    <row r="302" spans="1:13" ht="17.25" hidden="1" customHeight="1" x14ac:dyDescent="0.2">
      <c r="A302" s="12" t="s">
        <v>602</v>
      </c>
      <c r="B302" s="12" t="s">
        <v>603</v>
      </c>
      <c r="C302" s="13" t="s">
        <v>46</v>
      </c>
      <c r="D302" s="14">
        <v>305</v>
      </c>
      <c r="E302" s="14">
        <f>[1]CPUs!I2795</f>
        <v>2.94</v>
      </c>
      <c r="F302" s="14">
        <f>[1]CPUs!J2798</f>
        <v>3.4</v>
      </c>
      <c r="G302" s="14">
        <v>1037</v>
      </c>
      <c r="H302" s="14">
        <v>0</v>
      </c>
      <c r="I302" s="14">
        <v>0</v>
      </c>
      <c r="J302" s="14">
        <v>0</v>
      </c>
      <c r="K302" s="14">
        <v>0</v>
      </c>
      <c r="L302" s="14">
        <v>0</v>
      </c>
      <c r="M302" s="14">
        <v>0</v>
      </c>
    </row>
    <row r="303" spans="1:13" ht="17.25" hidden="1" customHeight="1" x14ac:dyDescent="0.2">
      <c r="A303" s="12" t="s">
        <v>604</v>
      </c>
      <c r="B303" s="12" t="s">
        <v>605</v>
      </c>
      <c r="C303" s="13" t="s">
        <v>28</v>
      </c>
      <c r="D303" s="14">
        <v>20</v>
      </c>
      <c r="E303" s="14">
        <f>[1]CPUs!I2801</f>
        <v>12.83</v>
      </c>
      <c r="F303" s="14">
        <f>[1]CPUs!J2804</f>
        <v>14.84</v>
      </c>
      <c r="G303" s="14">
        <v>296.8</v>
      </c>
      <c r="H303" s="14">
        <v>0</v>
      </c>
      <c r="I303" s="14">
        <v>0</v>
      </c>
      <c r="J303" s="14">
        <v>0</v>
      </c>
      <c r="K303" s="14">
        <v>0</v>
      </c>
      <c r="L303" s="14">
        <v>0</v>
      </c>
      <c r="M303" s="14">
        <v>0</v>
      </c>
    </row>
    <row r="304" spans="1:13" ht="17.25" hidden="1" customHeight="1" x14ac:dyDescent="0.2">
      <c r="A304" s="12" t="s">
        <v>606</v>
      </c>
      <c r="B304" s="12" t="s">
        <v>607</v>
      </c>
      <c r="C304" s="13" t="s">
        <v>28</v>
      </c>
      <c r="D304" s="14">
        <v>1</v>
      </c>
      <c r="E304" s="14">
        <f>[1]CPUs!I2808</f>
        <v>92.13</v>
      </c>
      <c r="F304" s="14">
        <f>[1]CPUs!J2813</f>
        <v>113.9</v>
      </c>
      <c r="G304" s="14">
        <v>113.9</v>
      </c>
      <c r="H304" s="14">
        <v>0</v>
      </c>
      <c r="I304" s="14">
        <v>0</v>
      </c>
      <c r="J304" s="14">
        <v>0</v>
      </c>
      <c r="K304" s="14">
        <v>0</v>
      </c>
      <c r="L304" s="14">
        <v>0</v>
      </c>
      <c r="M304" s="14">
        <v>0</v>
      </c>
    </row>
    <row r="305" spans="1:13" ht="17.25" hidden="1" customHeight="1" x14ac:dyDescent="0.2">
      <c r="A305" s="12" t="s">
        <v>608</v>
      </c>
      <c r="B305" s="12" t="s">
        <v>609</v>
      </c>
      <c r="C305" s="13" t="s">
        <v>28</v>
      </c>
      <c r="D305" s="14">
        <v>1</v>
      </c>
      <c r="E305" s="14">
        <f>[1]CPUs!I2816</f>
        <v>74.23</v>
      </c>
      <c r="F305" s="14">
        <f>[1]CPUs!J2821</f>
        <v>91.77</v>
      </c>
      <c r="G305" s="14">
        <v>91.77</v>
      </c>
      <c r="H305" s="14">
        <v>0</v>
      </c>
      <c r="I305" s="14">
        <v>0</v>
      </c>
      <c r="J305" s="14">
        <v>0</v>
      </c>
      <c r="K305" s="14">
        <v>0</v>
      </c>
      <c r="L305" s="14">
        <v>0</v>
      </c>
      <c r="M305" s="14">
        <v>0</v>
      </c>
    </row>
    <row r="306" spans="1:13" ht="17.25" hidden="1" customHeight="1" x14ac:dyDescent="0.2">
      <c r="A306" s="12" t="s">
        <v>610</v>
      </c>
      <c r="B306" s="12" t="s">
        <v>611</v>
      </c>
      <c r="C306" s="13" t="s">
        <v>46</v>
      </c>
      <c r="D306" s="14">
        <v>100</v>
      </c>
      <c r="E306" s="14">
        <f>[1]CPUs!I2824</f>
        <v>106.74677000000001</v>
      </c>
      <c r="F306" s="14">
        <f>[1]CPUs!J2829</f>
        <v>131.97103175100003</v>
      </c>
      <c r="G306" s="14">
        <v>13197.1</v>
      </c>
      <c r="H306" s="14">
        <v>0</v>
      </c>
      <c r="I306" s="14">
        <v>0</v>
      </c>
      <c r="J306" s="14">
        <v>0</v>
      </c>
      <c r="K306" s="14">
        <v>0</v>
      </c>
      <c r="L306" s="14">
        <v>0</v>
      </c>
      <c r="M306" s="14">
        <v>0</v>
      </c>
    </row>
    <row r="307" spans="1:13" ht="17.25" hidden="1" customHeight="1" x14ac:dyDescent="0.2">
      <c r="A307" s="17" t="s">
        <v>612</v>
      </c>
      <c r="B307" s="17" t="s">
        <v>613</v>
      </c>
      <c r="C307" s="17"/>
      <c r="D307" s="21"/>
      <c r="E307" s="20"/>
      <c r="F307" s="20"/>
      <c r="G307" s="21">
        <v>173714.38</v>
      </c>
      <c r="H307" s="21"/>
      <c r="I307" s="20"/>
      <c r="J307" s="21"/>
      <c r="K307" s="21">
        <v>0</v>
      </c>
      <c r="L307" s="21">
        <v>0</v>
      </c>
      <c r="M307" s="21">
        <v>0</v>
      </c>
    </row>
    <row r="308" spans="1:13" ht="17.25" hidden="1" customHeight="1" x14ac:dyDescent="0.2">
      <c r="A308" s="12" t="s">
        <v>614</v>
      </c>
      <c r="B308" s="12" t="s">
        <v>615</v>
      </c>
      <c r="C308" s="13" t="s">
        <v>46</v>
      </c>
      <c r="D308" s="14">
        <v>12.9</v>
      </c>
      <c r="E308" s="14">
        <f>[1]CPUs!I2832</f>
        <v>77.61</v>
      </c>
      <c r="F308" s="14">
        <f>[1]CPUs!J2837</f>
        <v>95.94</v>
      </c>
      <c r="G308" s="14">
        <v>1237.6199999999999</v>
      </c>
      <c r="H308" s="14">
        <v>0</v>
      </c>
      <c r="I308" s="14">
        <v>0</v>
      </c>
      <c r="J308" s="14">
        <v>0</v>
      </c>
      <c r="K308" s="14">
        <v>0</v>
      </c>
      <c r="L308" s="14">
        <v>0</v>
      </c>
      <c r="M308" s="14">
        <v>0</v>
      </c>
    </row>
    <row r="309" spans="1:13" ht="17.25" hidden="1" customHeight="1" x14ac:dyDescent="0.2">
      <c r="A309" s="12" t="s">
        <v>616</v>
      </c>
      <c r="B309" s="12" t="s">
        <v>617</v>
      </c>
      <c r="C309" s="13" t="s">
        <v>46</v>
      </c>
      <c r="D309" s="14">
        <v>15.4</v>
      </c>
      <c r="E309" s="14">
        <f>[1]CPUs!I2840</f>
        <v>38.29</v>
      </c>
      <c r="F309" s="14">
        <f>[1]CPUs!J2845</f>
        <v>47.33</v>
      </c>
      <c r="G309" s="14">
        <v>728.88</v>
      </c>
      <c r="H309" s="14">
        <v>0</v>
      </c>
      <c r="I309" s="14">
        <v>0</v>
      </c>
      <c r="J309" s="14">
        <v>0</v>
      </c>
      <c r="K309" s="14">
        <v>0</v>
      </c>
      <c r="L309" s="14">
        <v>0</v>
      </c>
      <c r="M309" s="14">
        <v>0</v>
      </c>
    </row>
    <row r="310" spans="1:13" ht="17.25" hidden="1" customHeight="1" x14ac:dyDescent="0.2">
      <c r="A310" s="12" t="s">
        <v>618</v>
      </c>
      <c r="B310" s="12" t="s">
        <v>619</v>
      </c>
      <c r="C310" s="13" t="s">
        <v>46</v>
      </c>
      <c r="D310" s="14">
        <v>19.5</v>
      </c>
      <c r="E310" s="14">
        <f>[1]CPUs!I2848</f>
        <v>58.06</v>
      </c>
      <c r="F310" s="14">
        <f>[1]CPUs!J2853</f>
        <v>71.77</v>
      </c>
      <c r="G310" s="14">
        <v>1399.51</v>
      </c>
      <c r="H310" s="14">
        <v>0</v>
      </c>
      <c r="I310" s="14">
        <v>0</v>
      </c>
      <c r="J310" s="14">
        <v>0</v>
      </c>
      <c r="K310" s="14">
        <v>0</v>
      </c>
      <c r="L310" s="14">
        <v>0</v>
      </c>
      <c r="M310" s="14">
        <v>0</v>
      </c>
    </row>
    <row r="311" spans="1:13" ht="17.25" hidden="1" customHeight="1" x14ac:dyDescent="0.2">
      <c r="A311" s="12" t="s">
        <v>620</v>
      </c>
      <c r="B311" s="12" t="s">
        <v>621</v>
      </c>
      <c r="C311" s="13" t="s">
        <v>46</v>
      </c>
      <c r="D311" s="14">
        <v>13.8</v>
      </c>
      <c r="E311" s="14">
        <f>[1]CPUs!I2856</f>
        <v>77.61</v>
      </c>
      <c r="F311" s="14">
        <f>[1]CPUs!J2861</f>
        <v>95.94</v>
      </c>
      <c r="G311" s="14">
        <v>1323.97</v>
      </c>
      <c r="H311" s="14">
        <v>0</v>
      </c>
      <c r="I311" s="14">
        <v>0</v>
      </c>
      <c r="J311" s="14">
        <v>0</v>
      </c>
      <c r="K311" s="14">
        <v>0</v>
      </c>
      <c r="L311" s="14">
        <v>0</v>
      </c>
      <c r="M311" s="14">
        <v>0</v>
      </c>
    </row>
    <row r="312" spans="1:13" ht="17.25" hidden="1" customHeight="1" x14ac:dyDescent="0.2">
      <c r="A312" s="12" t="s">
        <v>622</v>
      </c>
      <c r="B312" s="12" t="s">
        <v>623</v>
      </c>
      <c r="C312" s="13" t="s">
        <v>46</v>
      </c>
      <c r="D312" s="14">
        <v>78.3</v>
      </c>
      <c r="E312" s="14">
        <f>[1]CPUs!I2864</f>
        <v>53.175640000000001</v>
      </c>
      <c r="F312" s="14">
        <f>[1]CPUs!J2869</f>
        <v>65.741043732000009</v>
      </c>
      <c r="G312" s="14">
        <v>5147.5200000000004</v>
      </c>
      <c r="H312" s="14">
        <v>0</v>
      </c>
      <c r="I312" s="14">
        <v>0</v>
      </c>
      <c r="J312" s="14">
        <v>0</v>
      </c>
      <c r="K312" s="14">
        <v>0</v>
      </c>
      <c r="L312" s="14">
        <v>0</v>
      </c>
      <c r="M312" s="14">
        <v>0</v>
      </c>
    </row>
    <row r="313" spans="1:13" ht="17.25" hidden="1" customHeight="1" x14ac:dyDescent="0.2">
      <c r="A313" s="12" t="s">
        <v>624</v>
      </c>
      <c r="B313" s="12" t="s">
        <v>625</v>
      </c>
      <c r="C313" s="13" t="s">
        <v>46</v>
      </c>
      <c r="D313" s="14">
        <v>17.600000000000001</v>
      </c>
      <c r="E313" s="14">
        <f>[1]CPUs!I2872</f>
        <v>97.66</v>
      </c>
      <c r="F313" s="14">
        <f>[1]CPUs!J2877</f>
        <v>120.73</v>
      </c>
      <c r="G313" s="14">
        <v>2124.84</v>
      </c>
      <c r="H313" s="14">
        <v>0</v>
      </c>
      <c r="I313" s="14">
        <v>0</v>
      </c>
      <c r="J313" s="14">
        <v>0</v>
      </c>
      <c r="K313" s="14">
        <v>0</v>
      </c>
      <c r="L313" s="14">
        <v>0</v>
      </c>
      <c r="M313" s="14">
        <v>0</v>
      </c>
    </row>
    <row r="314" spans="1:13" ht="17.25" hidden="1" customHeight="1" x14ac:dyDescent="0.2">
      <c r="A314" s="12" t="s">
        <v>626</v>
      </c>
      <c r="B314" s="12" t="s">
        <v>627</v>
      </c>
      <c r="C314" s="13" t="s">
        <v>46</v>
      </c>
      <c r="D314" s="14">
        <v>10.3</v>
      </c>
      <c r="E314" s="14">
        <f>[1]CPUs!I2880</f>
        <v>116.66</v>
      </c>
      <c r="F314" s="14">
        <f>[1]CPUs!J2885</f>
        <v>144.22</v>
      </c>
      <c r="G314" s="14">
        <v>1485.46</v>
      </c>
      <c r="H314" s="14">
        <v>0</v>
      </c>
      <c r="I314" s="14">
        <v>0</v>
      </c>
      <c r="J314" s="14">
        <v>0</v>
      </c>
      <c r="K314" s="14">
        <v>0</v>
      </c>
      <c r="L314" s="14">
        <v>0</v>
      </c>
      <c r="M314" s="14">
        <v>0</v>
      </c>
    </row>
    <row r="315" spans="1:13" ht="17.25" hidden="1" customHeight="1" x14ac:dyDescent="0.2">
      <c r="A315" s="12" t="s">
        <v>628</v>
      </c>
      <c r="B315" s="12" t="s">
        <v>629</v>
      </c>
      <c r="C315" s="13" t="s">
        <v>46</v>
      </c>
      <c r="D315" s="14">
        <v>11.8</v>
      </c>
      <c r="E315" s="14">
        <f>[1]CPUs!I2888</f>
        <v>86.1</v>
      </c>
      <c r="F315" s="14">
        <f>[1]CPUs!J2893</f>
        <v>106.44</v>
      </c>
      <c r="G315" s="14">
        <v>1255.99</v>
      </c>
      <c r="H315" s="14">
        <v>0</v>
      </c>
      <c r="I315" s="14">
        <v>0</v>
      </c>
      <c r="J315" s="14">
        <v>0</v>
      </c>
      <c r="K315" s="14">
        <v>0</v>
      </c>
      <c r="L315" s="14">
        <v>0</v>
      </c>
      <c r="M315" s="14">
        <v>0</v>
      </c>
    </row>
    <row r="316" spans="1:13" ht="17.25" hidden="1" customHeight="1" x14ac:dyDescent="0.2">
      <c r="A316" s="12" t="s">
        <v>630</v>
      </c>
      <c r="B316" s="12" t="s">
        <v>631</v>
      </c>
      <c r="C316" s="13" t="s">
        <v>46</v>
      </c>
      <c r="D316" s="14">
        <v>84.8</v>
      </c>
      <c r="E316" s="14">
        <f>[1]CPUs!I2896</f>
        <v>118.35817999999999</v>
      </c>
      <c r="F316" s="14">
        <f>[1]CPUs!J2901</f>
        <v>146.326217934</v>
      </c>
      <c r="G316" s="14">
        <v>12408.46</v>
      </c>
      <c r="H316" s="14">
        <v>0</v>
      </c>
      <c r="I316" s="14">
        <v>0</v>
      </c>
      <c r="J316" s="14">
        <v>0</v>
      </c>
      <c r="K316" s="14">
        <v>0</v>
      </c>
      <c r="L316" s="14">
        <v>0</v>
      </c>
      <c r="M316" s="14">
        <v>0</v>
      </c>
    </row>
    <row r="317" spans="1:13" ht="17.25" hidden="1" customHeight="1" x14ac:dyDescent="0.2">
      <c r="A317" s="12" t="s">
        <v>632</v>
      </c>
      <c r="B317" s="12" t="s">
        <v>633</v>
      </c>
      <c r="C317" s="13" t="s">
        <v>46</v>
      </c>
      <c r="D317" s="14">
        <v>58.5</v>
      </c>
      <c r="E317" s="14">
        <f>[1]CPUs!I2904</f>
        <v>42.957740000000001</v>
      </c>
      <c r="F317" s="14">
        <f>[1]CPUs!J2909</f>
        <v>53.108653962000005</v>
      </c>
      <c r="G317" s="14">
        <v>3106.85</v>
      </c>
      <c r="H317" s="14">
        <v>0</v>
      </c>
      <c r="I317" s="14">
        <v>0</v>
      </c>
      <c r="J317" s="14">
        <v>0</v>
      </c>
      <c r="K317" s="14">
        <v>0</v>
      </c>
      <c r="L317" s="14">
        <v>0</v>
      </c>
      <c r="M317" s="14">
        <v>0</v>
      </c>
    </row>
    <row r="318" spans="1:13" ht="17.25" hidden="1" customHeight="1" x14ac:dyDescent="0.2">
      <c r="A318" s="12" t="s">
        <v>634</v>
      </c>
      <c r="B318" s="12" t="s">
        <v>635</v>
      </c>
      <c r="C318" s="13" t="s">
        <v>46</v>
      </c>
      <c r="D318" s="14">
        <v>38</v>
      </c>
      <c r="E318" s="14">
        <f>[1]CPUs!I2912</f>
        <v>49.756839999999997</v>
      </c>
      <c r="F318" s="14">
        <f>[1]CPUs!J2917</f>
        <v>61.514381291999996</v>
      </c>
      <c r="G318" s="14">
        <v>2337.54</v>
      </c>
      <c r="H318" s="14">
        <v>0</v>
      </c>
      <c r="I318" s="14">
        <v>0</v>
      </c>
      <c r="J318" s="14">
        <v>0</v>
      </c>
      <c r="K318" s="14">
        <v>0</v>
      </c>
      <c r="L318" s="14">
        <v>0</v>
      </c>
      <c r="M318" s="14">
        <v>0</v>
      </c>
    </row>
    <row r="319" spans="1:13" ht="17.25" hidden="1" customHeight="1" x14ac:dyDescent="0.2">
      <c r="A319" s="12" t="s">
        <v>636</v>
      </c>
      <c r="B319" s="12" t="s">
        <v>637</v>
      </c>
      <c r="C319" s="13" t="s">
        <v>46</v>
      </c>
      <c r="D319" s="14">
        <v>2669.7</v>
      </c>
      <c r="E319" s="14">
        <f>[1]CPUs!I2920</f>
        <v>39.515839999999997</v>
      </c>
      <c r="F319" s="14">
        <f>[1]CPUs!J2925</f>
        <v>48.853432991999995</v>
      </c>
      <c r="G319" s="14">
        <v>130424.01</v>
      </c>
      <c r="H319" s="14">
        <v>0</v>
      </c>
      <c r="I319" s="14">
        <v>0</v>
      </c>
      <c r="J319" s="14">
        <v>0</v>
      </c>
      <c r="K319" s="14">
        <v>0</v>
      </c>
      <c r="L319" s="14">
        <v>0</v>
      </c>
      <c r="M319" s="14">
        <v>0</v>
      </c>
    </row>
    <row r="320" spans="1:13" ht="17.25" hidden="1" customHeight="1" x14ac:dyDescent="0.2">
      <c r="A320" s="12" t="s">
        <v>638</v>
      </c>
      <c r="B320" s="12" t="s">
        <v>639</v>
      </c>
      <c r="C320" s="13" t="s">
        <v>46</v>
      </c>
      <c r="D320" s="14">
        <v>350</v>
      </c>
      <c r="E320" s="14">
        <f>[1]CPUs!I2928</f>
        <v>21.201599999999999</v>
      </c>
      <c r="F320" s="14">
        <f>[1]CPUs!J2933</f>
        <v>26.21153808</v>
      </c>
      <c r="G320" s="14">
        <v>9174.0300000000007</v>
      </c>
      <c r="H320" s="14">
        <v>0</v>
      </c>
      <c r="I320" s="14">
        <v>0</v>
      </c>
      <c r="J320" s="14">
        <v>0</v>
      </c>
      <c r="K320" s="14">
        <v>0</v>
      </c>
      <c r="L320" s="14">
        <v>0</v>
      </c>
      <c r="M320" s="14">
        <v>0</v>
      </c>
    </row>
    <row r="321" spans="1:13" ht="17.25" hidden="1" customHeight="1" x14ac:dyDescent="0.2">
      <c r="A321" s="12" t="s">
        <v>640</v>
      </c>
      <c r="B321" s="12" t="s">
        <v>641</v>
      </c>
      <c r="C321" s="13" t="s">
        <v>46</v>
      </c>
      <c r="D321" s="14">
        <v>45</v>
      </c>
      <c r="E321" s="14">
        <f>[1]CPUs!I2936</f>
        <v>28.04</v>
      </c>
      <c r="F321" s="14">
        <f>[1]CPUs!J2941</f>
        <v>34.659999999999997</v>
      </c>
      <c r="G321" s="14">
        <v>1559.7</v>
      </c>
      <c r="H321" s="14">
        <v>0</v>
      </c>
      <c r="I321" s="14">
        <v>0</v>
      </c>
      <c r="J321" s="14">
        <v>0</v>
      </c>
      <c r="K321" s="14">
        <v>0</v>
      </c>
      <c r="L321" s="14">
        <v>0</v>
      </c>
      <c r="M321" s="14">
        <v>0</v>
      </c>
    </row>
    <row r="322" spans="1:13" ht="17.25" hidden="1" customHeight="1" x14ac:dyDescent="0.2">
      <c r="A322" s="17" t="s">
        <v>642</v>
      </c>
      <c r="B322" s="17" t="s">
        <v>643</v>
      </c>
      <c r="C322" s="17"/>
      <c r="D322" s="21"/>
      <c r="E322" s="20"/>
      <c r="F322" s="20"/>
      <c r="G322" s="21">
        <v>611907.29</v>
      </c>
      <c r="H322" s="21"/>
      <c r="I322" s="20"/>
      <c r="J322" s="21"/>
      <c r="K322" s="21">
        <v>0</v>
      </c>
      <c r="L322" s="21">
        <v>0</v>
      </c>
      <c r="M322" s="21">
        <v>0</v>
      </c>
    </row>
    <row r="323" spans="1:13" ht="17.25" hidden="1" customHeight="1" x14ac:dyDescent="0.2">
      <c r="A323" s="12" t="s">
        <v>644</v>
      </c>
      <c r="B323" s="12" t="s">
        <v>645</v>
      </c>
      <c r="C323" s="13" t="s">
        <v>28</v>
      </c>
      <c r="D323" s="14">
        <v>1</v>
      </c>
      <c r="E323" s="14">
        <f>[1]CPUs!I2943</f>
        <v>156391.79679999998</v>
      </c>
      <c r="F323" s="14">
        <f>[1]CPUs!J2946</f>
        <v>180929.67</v>
      </c>
      <c r="G323" s="14">
        <v>180929.67</v>
      </c>
      <c r="H323" s="14">
        <v>0</v>
      </c>
      <c r="I323" s="14">
        <v>0</v>
      </c>
      <c r="J323" s="14">
        <v>0</v>
      </c>
      <c r="K323" s="14">
        <v>0</v>
      </c>
      <c r="L323" s="14">
        <v>0</v>
      </c>
      <c r="M323" s="14">
        <v>0</v>
      </c>
    </row>
    <row r="324" spans="1:13" ht="17.25" hidden="1" customHeight="1" x14ac:dyDescent="0.2">
      <c r="A324" s="12" t="s">
        <v>646</v>
      </c>
      <c r="B324" s="12" t="s">
        <v>647</v>
      </c>
      <c r="C324" s="13" t="s">
        <v>28</v>
      </c>
      <c r="D324" s="14">
        <v>1</v>
      </c>
      <c r="E324" s="14">
        <f>[1]CPUs!I2949</f>
        <v>54741.196399999993</v>
      </c>
      <c r="F324" s="14">
        <f>[1]CPUs!J2952</f>
        <v>63330.09</v>
      </c>
      <c r="G324" s="14">
        <v>63330.09</v>
      </c>
      <c r="H324" s="14">
        <v>0</v>
      </c>
      <c r="I324" s="14">
        <v>0</v>
      </c>
      <c r="J324" s="14">
        <v>0</v>
      </c>
      <c r="K324" s="14">
        <v>0</v>
      </c>
      <c r="L324" s="14">
        <v>0</v>
      </c>
      <c r="M324" s="14">
        <v>0</v>
      </c>
    </row>
    <row r="325" spans="1:13" ht="17.25" hidden="1" customHeight="1" x14ac:dyDescent="0.2">
      <c r="A325" s="12" t="s">
        <v>648</v>
      </c>
      <c r="B325" s="12" t="s">
        <v>649</v>
      </c>
      <c r="C325" s="13" t="s">
        <v>28</v>
      </c>
      <c r="D325" s="14">
        <v>1</v>
      </c>
      <c r="E325" s="14">
        <f>[1]CPUs!I2955</f>
        <v>8674.9599999999991</v>
      </c>
      <c r="F325" s="14">
        <f>[1]CPUs!J2973</f>
        <v>10724.85</v>
      </c>
      <c r="G325" s="14">
        <v>10724.85</v>
      </c>
      <c r="H325" s="14">
        <v>0</v>
      </c>
      <c r="I325" s="14">
        <v>0</v>
      </c>
      <c r="J325" s="14">
        <v>0</v>
      </c>
      <c r="K325" s="14">
        <v>0</v>
      </c>
      <c r="L325" s="14">
        <v>0</v>
      </c>
      <c r="M325" s="14">
        <v>0</v>
      </c>
    </row>
    <row r="326" spans="1:13" ht="17.25" hidden="1" customHeight="1" x14ac:dyDescent="0.2">
      <c r="A326" s="12" t="s">
        <v>650</v>
      </c>
      <c r="B326" s="12" t="s">
        <v>651</v>
      </c>
      <c r="C326" s="13" t="s">
        <v>28</v>
      </c>
      <c r="D326" s="14">
        <v>2</v>
      </c>
      <c r="E326" s="14">
        <f>[1]CPUs!I2962</f>
        <v>154258.226</v>
      </c>
      <c r="F326" s="14">
        <f>[1]CPUs!J2965</f>
        <v>178461.34</v>
      </c>
      <c r="G326" s="14">
        <v>356922.68</v>
      </c>
      <c r="H326" s="14">
        <v>0</v>
      </c>
      <c r="I326" s="14">
        <v>0</v>
      </c>
      <c r="J326" s="14">
        <v>0</v>
      </c>
      <c r="K326" s="14">
        <v>0</v>
      </c>
      <c r="L326" s="14">
        <v>0</v>
      </c>
      <c r="M326" s="14">
        <v>0</v>
      </c>
    </row>
    <row r="327" spans="1:13" ht="17.25" hidden="1" customHeight="1" x14ac:dyDescent="0.2">
      <c r="A327" s="17" t="s">
        <v>652</v>
      </c>
      <c r="B327" s="17" t="s">
        <v>653</v>
      </c>
      <c r="C327" s="17"/>
      <c r="D327" s="21"/>
      <c r="E327" s="20"/>
      <c r="F327" s="20"/>
      <c r="G327" s="21">
        <v>177281.28999999998</v>
      </c>
      <c r="H327" s="21"/>
      <c r="I327" s="20"/>
      <c r="J327" s="21"/>
      <c r="K327" s="21">
        <v>0</v>
      </c>
      <c r="L327" s="21">
        <v>0</v>
      </c>
      <c r="M327" s="21">
        <v>0</v>
      </c>
    </row>
    <row r="328" spans="1:13" ht="17.25" hidden="1" customHeight="1" x14ac:dyDescent="0.2">
      <c r="A328" s="12" t="s">
        <v>654</v>
      </c>
      <c r="B328" s="12" t="s">
        <v>655</v>
      </c>
      <c r="C328" s="13" t="s">
        <v>46</v>
      </c>
      <c r="D328" s="14">
        <v>210.14</v>
      </c>
      <c r="E328" s="14">
        <f>[1]CPUs!I2976</f>
        <v>79.788006999999993</v>
      </c>
      <c r="F328" s="14">
        <f>[1]CPUs!J2981</f>
        <v>98.641913054099987</v>
      </c>
      <c r="G328" s="14">
        <v>20728.61</v>
      </c>
      <c r="H328" s="14">
        <v>0</v>
      </c>
      <c r="I328" s="14">
        <v>0</v>
      </c>
      <c r="J328" s="14">
        <v>0</v>
      </c>
      <c r="K328" s="14">
        <v>0</v>
      </c>
      <c r="L328" s="14">
        <v>0</v>
      </c>
      <c r="M328" s="14">
        <v>0</v>
      </c>
    </row>
    <row r="329" spans="1:13" ht="17.25" hidden="1" customHeight="1" x14ac:dyDescent="0.2">
      <c r="A329" s="12" t="s">
        <v>656</v>
      </c>
      <c r="B329" s="12" t="s">
        <v>657</v>
      </c>
      <c r="C329" s="13" t="s">
        <v>28</v>
      </c>
      <c r="D329" s="14">
        <v>39</v>
      </c>
      <c r="E329" s="14">
        <f>[1]CPUs!I2984</f>
        <v>117.78</v>
      </c>
      <c r="F329" s="14">
        <f>[1]CPUs!J2991</f>
        <v>145.61000000000001</v>
      </c>
      <c r="G329" s="14">
        <v>5678.79</v>
      </c>
      <c r="H329" s="14">
        <v>0</v>
      </c>
      <c r="I329" s="14">
        <v>0</v>
      </c>
      <c r="J329" s="14">
        <v>0</v>
      </c>
      <c r="K329" s="14">
        <v>0</v>
      </c>
      <c r="L329" s="14">
        <v>0</v>
      </c>
      <c r="M329" s="14">
        <v>0</v>
      </c>
    </row>
    <row r="330" spans="1:13" ht="17.25" hidden="1" customHeight="1" x14ac:dyDescent="0.2">
      <c r="A330" s="12" t="s">
        <v>658</v>
      </c>
      <c r="B330" s="12" t="s">
        <v>659</v>
      </c>
      <c r="C330" s="13" t="s">
        <v>28</v>
      </c>
      <c r="D330" s="14">
        <v>9</v>
      </c>
      <c r="E330" s="14">
        <f>[1]CPUs!I2994</f>
        <v>157.97999999999999</v>
      </c>
      <c r="F330" s="14">
        <f>[1]CPUs!J3001</f>
        <v>195.31</v>
      </c>
      <c r="G330" s="14">
        <v>1757.79</v>
      </c>
      <c r="H330" s="14">
        <v>0</v>
      </c>
      <c r="I330" s="14">
        <v>0</v>
      </c>
      <c r="J330" s="14">
        <v>0</v>
      </c>
      <c r="K330" s="14">
        <v>0</v>
      </c>
      <c r="L330" s="14">
        <v>0</v>
      </c>
      <c r="M330" s="14">
        <v>0</v>
      </c>
    </row>
    <row r="331" spans="1:13" ht="17.25" hidden="1" customHeight="1" x14ac:dyDescent="0.2">
      <c r="A331" s="12" t="s">
        <v>660</v>
      </c>
      <c r="B331" s="12" t="s">
        <v>661</v>
      </c>
      <c r="C331" s="13" t="s">
        <v>28</v>
      </c>
      <c r="D331" s="14">
        <v>11</v>
      </c>
      <c r="E331" s="14">
        <f>[1]CPUs!I3004</f>
        <v>1680.7386000000001</v>
      </c>
      <c r="F331" s="14">
        <f>[1]CPUs!J3015</f>
        <v>2077.8971311800001</v>
      </c>
      <c r="G331" s="14">
        <v>22856.86</v>
      </c>
      <c r="H331" s="14">
        <v>0</v>
      </c>
      <c r="I331" s="14">
        <v>0</v>
      </c>
      <c r="J331" s="14">
        <v>0</v>
      </c>
      <c r="K331" s="14">
        <v>0</v>
      </c>
      <c r="L331" s="14">
        <v>0</v>
      </c>
      <c r="M331" s="14">
        <v>0</v>
      </c>
    </row>
    <row r="332" spans="1:13" ht="17.25" hidden="1" customHeight="1" x14ac:dyDescent="0.2">
      <c r="A332" s="12" t="s">
        <v>662</v>
      </c>
      <c r="B332" s="12" t="s">
        <v>663</v>
      </c>
      <c r="C332" s="13" t="s">
        <v>28</v>
      </c>
      <c r="D332" s="14">
        <v>1</v>
      </c>
      <c r="E332" s="14">
        <f>[1]CPUs!I3018</f>
        <v>217.65</v>
      </c>
      <c r="F332" s="14">
        <f>[1]CPUs!J3024</f>
        <v>269.08</v>
      </c>
      <c r="G332" s="14">
        <v>269.08</v>
      </c>
      <c r="H332" s="14">
        <v>0</v>
      </c>
      <c r="I332" s="14">
        <v>0</v>
      </c>
      <c r="J332" s="14">
        <v>0</v>
      </c>
      <c r="K332" s="14">
        <v>0</v>
      </c>
      <c r="L332" s="14">
        <v>0</v>
      </c>
      <c r="M332" s="14">
        <v>0</v>
      </c>
    </row>
    <row r="333" spans="1:13" ht="17.25" hidden="1" customHeight="1" x14ac:dyDescent="0.2">
      <c r="A333" s="12" t="s">
        <v>664</v>
      </c>
      <c r="B333" s="12" t="s">
        <v>665</v>
      </c>
      <c r="C333" s="13" t="s">
        <v>28</v>
      </c>
      <c r="D333" s="14">
        <v>1</v>
      </c>
      <c r="E333" s="14">
        <f>[1]CPUs!I3027</f>
        <v>917.04</v>
      </c>
      <c r="F333" s="14">
        <f>[1]CPUs!J3033</f>
        <v>1133.73</v>
      </c>
      <c r="G333" s="14">
        <v>1133.73</v>
      </c>
      <c r="H333" s="14">
        <v>0</v>
      </c>
      <c r="I333" s="14">
        <v>0</v>
      </c>
      <c r="J333" s="14">
        <v>0</v>
      </c>
      <c r="K333" s="14">
        <v>0</v>
      </c>
      <c r="L333" s="14">
        <v>0</v>
      </c>
      <c r="M333" s="14">
        <v>0</v>
      </c>
    </row>
    <row r="334" spans="1:13" ht="17.25" hidden="1" customHeight="1" x14ac:dyDescent="0.2">
      <c r="A334" s="12" t="s">
        <v>666</v>
      </c>
      <c r="B334" s="12" t="s">
        <v>667</v>
      </c>
      <c r="C334" s="13" t="s">
        <v>28</v>
      </c>
      <c r="D334" s="14">
        <v>40</v>
      </c>
      <c r="E334" s="14">
        <f>[1]CPUs!I3036</f>
        <v>234.45359999999999</v>
      </c>
      <c r="F334" s="14">
        <f>[1]CPUs!J3042</f>
        <v>289.85498568000003</v>
      </c>
      <c r="G334" s="14">
        <v>11594.19</v>
      </c>
      <c r="H334" s="14">
        <v>0</v>
      </c>
      <c r="I334" s="14">
        <v>0</v>
      </c>
      <c r="J334" s="14">
        <v>0</v>
      </c>
      <c r="K334" s="14">
        <v>0</v>
      </c>
      <c r="L334" s="14">
        <v>0</v>
      </c>
      <c r="M334" s="14">
        <v>0</v>
      </c>
    </row>
    <row r="335" spans="1:13" ht="17.25" hidden="1" customHeight="1" x14ac:dyDescent="0.2">
      <c r="A335" s="12" t="s">
        <v>668</v>
      </c>
      <c r="B335" s="12" t="s">
        <v>669</v>
      </c>
      <c r="C335" s="13" t="s">
        <v>28</v>
      </c>
      <c r="D335" s="14">
        <v>1</v>
      </c>
      <c r="E335" s="14">
        <f>[1]CPUs!I3045</f>
        <v>4697.34</v>
      </c>
      <c r="F335" s="14">
        <f>[1]CPUs!J3069</f>
        <v>5807.32</v>
      </c>
      <c r="G335" s="14">
        <v>5807.32</v>
      </c>
      <c r="H335" s="14">
        <v>0</v>
      </c>
      <c r="I335" s="14">
        <v>0</v>
      </c>
      <c r="J335" s="14">
        <v>0</v>
      </c>
      <c r="K335" s="14">
        <v>0</v>
      </c>
      <c r="L335" s="14">
        <v>0</v>
      </c>
      <c r="M335" s="14">
        <v>0</v>
      </c>
    </row>
    <row r="336" spans="1:13" ht="17.25" hidden="1" customHeight="1" x14ac:dyDescent="0.2">
      <c r="A336" s="12" t="s">
        <v>670</v>
      </c>
      <c r="B336" s="12" t="s">
        <v>671</v>
      </c>
      <c r="C336" s="13" t="s">
        <v>28</v>
      </c>
      <c r="D336" s="14">
        <v>11</v>
      </c>
      <c r="E336" s="14">
        <f>[1]CPUs!I3072</f>
        <v>147.79</v>
      </c>
      <c r="F336" s="14">
        <f>[1]CPUs!J3077</f>
        <v>182.71</v>
      </c>
      <c r="G336" s="14">
        <v>2009.81</v>
      </c>
      <c r="H336" s="14">
        <v>0</v>
      </c>
      <c r="I336" s="14">
        <v>0</v>
      </c>
      <c r="J336" s="14">
        <v>0</v>
      </c>
      <c r="K336" s="14">
        <v>0</v>
      </c>
      <c r="L336" s="14">
        <v>0</v>
      </c>
      <c r="M336" s="14">
        <v>0</v>
      </c>
    </row>
    <row r="337" spans="1:13" ht="17.25" hidden="1" customHeight="1" x14ac:dyDescent="0.2">
      <c r="A337" s="12" t="s">
        <v>672</v>
      </c>
      <c r="B337" s="12" t="s">
        <v>673</v>
      </c>
      <c r="C337" s="13" t="s">
        <v>28</v>
      </c>
      <c r="D337" s="14">
        <v>1</v>
      </c>
      <c r="E337" s="14">
        <f>[1]CPUs!I3080</f>
        <v>763.63</v>
      </c>
      <c r="F337" s="14">
        <f>[1]CPUs!J3083</f>
        <v>883.44</v>
      </c>
      <c r="G337" s="14">
        <v>883.44</v>
      </c>
      <c r="H337" s="14">
        <v>0</v>
      </c>
      <c r="I337" s="14">
        <v>0</v>
      </c>
      <c r="J337" s="14">
        <v>0</v>
      </c>
      <c r="K337" s="14">
        <v>0</v>
      </c>
      <c r="L337" s="14">
        <v>0</v>
      </c>
      <c r="M337" s="14">
        <v>0</v>
      </c>
    </row>
    <row r="338" spans="1:13" ht="17.25" hidden="1" customHeight="1" x14ac:dyDescent="0.2">
      <c r="A338" s="12" t="s">
        <v>674</v>
      </c>
      <c r="B338" s="12" t="s">
        <v>675</v>
      </c>
      <c r="C338" s="13" t="s">
        <v>28</v>
      </c>
      <c r="D338" s="14">
        <v>1</v>
      </c>
      <c r="E338" s="14">
        <f>[1]CPUs!I3086</f>
        <v>3105.37</v>
      </c>
      <c r="F338" s="14">
        <f>[1]CPUs!J3089</f>
        <v>3592.6</v>
      </c>
      <c r="G338" s="14">
        <v>3592.6</v>
      </c>
      <c r="H338" s="14">
        <v>0</v>
      </c>
      <c r="I338" s="14">
        <v>0</v>
      </c>
      <c r="J338" s="14">
        <v>0</v>
      </c>
      <c r="K338" s="14">
        <v>0</v>
      </c>
      <c r="L338" s="14">
        <v>0</v>
      </c>
      <c r="M338" s="14">
        <v>0</v>
      </c>
    </row>
    <row r="339" spans="1:13" ht="17.25" hidden="1" customHeight="1" x14ac:dyDescent="0.2">
      <c r="A339" s="12" t="s">
        <v>676</v>
      </c>
      <c r="B339" s="12" t="s">
        <v>677</v>
      </c>
      <c r="C339" s="13" t="s">
        <v>28</v>
      </c>
      <c r="D339" s="14">
        <v>11</v>
      </c>
      <c r="E339" s="14">
        <f>[1]CPUs!I3093</f>
        <v>80.25</v>
      </c>
      <c r="F339" s="14">
        <f>[1]CPUs!J3098</f>
        <v>99.21</v>
      </c>
      <c r="G339" s="14">
        <v>1091.31</v>
      </c>
      <c r="H339" s="14">
        <v>0</v>
      </c>
      <c r="I339" s="14">
        <v>0</v>
      </c>
      <c r="J339" s="14">
        <v>0</v>
      </c>
      <c r="K339" s="14">
        <v>0</v>
      </c>
      <c r="L339" s="14">
        <v>0</v>
      </c>
      <c r="M339" s="14">
        <v>0</v>
      </c>
    </row>
    <row r="340" spans="1:13" ht="17.25" hidden="1" customHeight="1" x14ac:dyDescent="0.2">
      <c r="A340" s="12" t="s">
        <v>678</v>
      </c>
      <c r="B340" s="12" t="s">
        <v>679</v>
      </c>
      <c r="C340" s="13" t="s">
        <v>28</v>
      </c>
      <c r="D340" s="14">
        <v>206</v>
      </c>
      <c r="E340" s="14">
        <f>[1]CPUs!I3101</f>
        <v>109.96559999999999</v>
      </c>
      <c r="F340" s="14">
        <f>[1]CPUs!J3104</f>
        <v>127.22</v>
      </c>
      <c r="G340" s="14">
        <v>26207.32</v>
      </c>
      <c r="H340" s="14">
        <v>0</v>
      </c>
      <c r="I340" s="14">
        <v>0</v>
      </c>
      <c r="J340" s="14">
        <v>0</v>
      </c>
      <c r="K340" s="14">
        <v>0</v>
      </c>
      <c r="L340" s="14">
        <v>0</v>
      </c>
      <c r="M340" s="14">
        <v>0</v>
      </c>
    </row>
    <row r="341" spans="1:13" ht="17.25" hidden="1" customHeight="1" x14ac:dyDescent="0.2">
      <c r="A341" s="12" t="s">
        <v>680</v>
      </c>
      <c r="B341" s="12" t="s">
        <v>681</v>
      </c>
      <c r="C341" s="13" t="s">
        <v>28</v>
      </c>
      <c r="D341" s="14">
        <v>155</v>
      </c>
      <c r="E341" s="14">
        <f>[1]CPUs!I3108</f>
        <v>141.75799999999998</v>
      </c>
      <c r="F341" s="14">
        <f>[1]CPUs!J3113</f>
        <v>175.25541539999998</v>
      </c>
      <c r="G341" s="14">
        <v>27164.58</v>
      </c>
      <c r="H341" s="14">
        <v>0</v>
      </c>
      <c r="I341" s="14">
        <v>0</v>
      </c>
      <c r="J341" s="14">
        <v>0</v>
      </c>
      <c r="K341" s="14">
        <v>0</v>
      </c>
      <c r="L341" s="14">
        <v>0</v>
      </c>
      <c r="M341" s="14">
        <v>0</v>
      </c>
    </row>
    <row r="342" spans="1:13" ht="17.25" hidden="1" customHeight="1" x14ac:dyDescent="0.2">
      <c r="A342" s="12" t="s">
        <v>682</v>
      </c>
      <c r="B342" s="12" t="s">
        <v>683</v>
      </c>
      <c r="C342" s="13" t="s">
        <v>28</v>
      </c>
      <c r="D342" s="14">
        <v>155</v>
      </c>
      <c r="E342" s="14">
        <f>[1]CPUs!I3116</f>
        <v>208.51999999999998</v>
      </c>
      <c r="F342" s="14">
        <f>[1]CPUs!J3121</f>
        <v>257.79327599999999</v>
      </c>
      <c r="G342" s="14">
        <v>39957.949999999997</v>
      </c>
      <c r="H342" s="14">
        <v>0</v>
      </c>
      <c r="I342" s="14">
        <v>0</v>
      </c>
      <c r="J342" s="14">
        <v>0</v>
      </c>
      <c r="K342" s="14">
        <v>0</v>
      </c>
      <c r="L342" s="14">
        <v>0</v>
      </c>
      <c r="M342" s="14">
        <v>0</v>
      </c>
    </row>
    <row r="343" spans="1:13" ht="17.25" hidden="1" customHeight="1" x14ac:dyDescent="0.2">
      <c r="A343" s="12" t="s">
        <v>684</v>
      </c>
      <c r="B343" s="12" t="s">
        <v>685</v>
      </c>
      <c r="C343" s="13" t="s">
        <v>28</v>
      </c>
      <c r="D343" s="14">
        <v>29</v>
      </c>
      <c r="E343" s="14">
        <f>[1]CPUs!I3124</f>
        <v>156.74</v>
      </c>
      <c r="F343" s="14">
        <f>[1]CPUs!J3129</f>
        <v>193.77</v>
      </c>
      <c r="G343" s="14">
        <v>5619.33</v>
      </c>
      <c r="H343" s="14">
        <v>0</v>
      </c>
      <c r="I343" s="14">
        <v>0</v>
      </c>
      <c r="J343" s="14">
        <v>0</v>
      </c>
      <c r="K343" s="14">
        <v>0</v>
      </c>
      <c r="L343" s="14">
        <v>0</v>
      </c>
      <c r="M343" s="14">
        <v>0</v>
      </c>
    </row>
    <row r="344" spans="1:13" ht="17.25" hidden="1" customHeight="1" x14ac:dyDescent="0.2">
      <c r="A344" s="12" t="s">
        <v>686</v>
      </c>
      <c r="B344" s="12" t="s">
        <v>687</v>
      </c>
      <c r="C344" s="13" t="s">
        <v>13</v>
      </c>
      <c r="D344" s="14">
        <v>1</v>
      </c>
      <c r="E344" s="14">
        <f>[1]CPUs!I3132</f>
        <v>127.93</v>
      </c>
      <c r="F344" s="14">
        <f>[1]CPUs!J3136</f>
        <v>158.15</v>
      </c>
      <c r="G344" s="14">
        <v>158.15</v>
      </c>
      <c r="H344" s="14">
        <v>0</v>
      </c>
      <c r="I344" s="14">
        <v>0</v>
      </c>
      <c r="J344" s="14">
        <v>0</v>
      </c>
      <c r="K344" s="14">
        <v>0</v>
      </c>
      <c r="L344" s="14">
        <v>0</v>
      </c>
      <c r="M344" s="14">
        <v>0</v>
      </c>
    </row>
    <row r="345" spans="1:13" ht="17.25" hidden="1" customHeight="1" x14ac:dyDescent="0.2">
      <c r="A345" s="12" t="s">
        <v>688</v>
      </c>
      <c r="B345" s="12" t="s">
        <v>689</v>
      </c>
      <c r="C345" s="13" t="s">
        <v>13</v>
      </c>
      <c r="D345" s="14">
        <v>206</v>
      </c>
      <c r="E345" s="14">
        <f>[1]CPUs!I3139</f>
        <v>2.97</v>
      </c>
      <c r="F345" s="14">
        <f>[1]CPUs!J3143</f>
        <v>3.67</v>
      </c>
      <c r="G345" s="14">
        <v>756.02</v>
      </c>
      <c r="H345" s="14">
        <v>0</v>
      </c>
      <c r="I345" s="14">
        <v>0</v>
      </c>
      <c r="J345" s="14">
        <v>0</v>
      </c>
      <c r="K345" s="14">
        <v>0</v>
      </c>
      <c r="L345" s="14">
        <v>0</v>
      </c>
      <c r="M345" s="14">
        <v>0</v>
      </c>
    </row>
    <row r="346" spans="1:13" ht="17.25" hidden="1" customHeight="1" x14ac:dyDescent="0.2">
      <c r="A346" s="12" t="s">
        <v>690</v>
      </c>
      <c r="B346" s="12" t="s">
        <v>691</v>
      </c>
      <c r="C346" s="13" t="s">
        <v>28</v>
      </c>
      <c r="D346" s="14">
        <v>1</v>
      </c>
      <c r="E346" s="14">
        <f>[1]CPUs!I3146</f>
        <v>11.66</v>
      </c>
      <c r="F346" s="14">
        <f>[1]CPUs!J3151</f>
        <v>14.41</v>
      </c>
      <c r="G346" s="14">
        <v>14.41</v>
      </c>
      <c r="H346" s="14">
        <v>0</v>
      </c>
      <c r="I346" s="14">
        <v>0</v>
      </c>
      <c r="J346" s="14">
        <v>0</v>
      </c>
      <c r="K346" s="14">
        <v>0</v>
      </c>
      <c r="L346" s="14">
        <v>0</v>
      </c>
      <c r="M346" s="14">
        <v>0</v>
      </c>
    </row>
    <row r="347" spans="1:13" ht="17.25" hidden="1" customHeight="1" x14ac:dyDescent="0.2">
      <c r="A347" s="17" t="s">
        <v>692</v>
      </c>
      <c r="B347" s="17" t="s">
        <v>693</v>
      </c>
      <c r="C347" s="17"/>
      <c r="D347" s="21"/>
      <c r="E347" s="20"/>
      <c r="F347" s="20"/>
      <c r="G347" s="21">
        <v>69230.460000000006</v>
      </c>
      <c r="H347" s="21"/>
      <c r="I347" s="20"/>
      <c r="J347" s="21"/>
      <c r="K347" s="21">
        <v>0</v>
      </c>
      <c r="L347" s="21">
        <v>0</v>
      </c>
      <c r="M347" s="21">
        <v>0</v>
      </c>
    </row>
    <row r="348" spans="1:13" ht="17.25" hidden="1" customHeight="1" x14ac:dyDescent="0.2">
      <c r="A348" s="12" t="s">
        <v>694</v>
      </c>
      <c r="B348" s="12" t="s">
        <v>695</v>
      </c>
      <c r="C348" s="13" t="s">
        <v>696</v>
      </c>
      <c r="D348" s="14">
        <v>9.3800000000000008</v>
      </c>
      <c r="E348" s="14">
        <f>[1]CPUs!I3154</f>
        <v>510.97</v>
      </c>
      <c r="F348" s="14">
        <f>[1]CPUs!J3163</f>
        <v>631.71</v>
      </c>
      <c r="G348" s="14">
        <v>5925.43</v>
      </c>
      <c r="H348" s="14">
        <v>0</v>
      </c>
      <c r="I348" s="14">
        <v>0</v>
      </c>
      <c r="J348" s="14">
        <v>0</v>
      </c>
      <c r="K348" s="14">
        <v>0</v>
      </c>
      <c r="L348" s="14">
        <v>0</v>
      </c>
      <c r="M348" s="14">
        <v>0</v>
      </c>
    </row>
    <row r="349" spans="1:13" ht="17.25" hidden="1" customHeight="1" x14ac:dyDescent="0.2">
      <c r="A349" s="12" t="s">
        <v>697</v>
      </c>
      <c r="B349" s="12" t="s">
        <v>698</v>
      </c>
      <c r="C349" s="13" t="s">
        <v>696</v>
      </c>
      <c r="D349" s="14">
        <v>1.76</v>
      </c>
      <c r="E349" s="14">
        <f>[1]CPUs!I3166</f>
        <v>1962.65</v>
      </c>
      <c r="F349" s="14">
        <f>[1]CPUs!J3174</f>
        <v>2426.42</v>
      </c>
      <c r="G349" s="14">
        <v>4270.49</v>
      </c>
      <c r="H349" s="14">
        <v>0</v>
      </c>
      <c r="I349" s="14">
        <v>0</v>
      </c>
      <c r="J349" s="14">
        <v>0</v>
      </c>
      <c r="K349" s="14">
        <v>0</v>
      </c>
      <c r="L349" s="14">
        <v>0</v>
      </c>
      <c r="M349" s="14">
        <v>0</v>
      </c>
    </row>
    <row r="350" spans="1:13" ht="17.25" hidden="1" customHeight="1" x14ac:dyDescent="0.2">
      <c r="A350" s="12" t="s">
        <v>699</v>
      </c>
      <c r="B350" s="12" t="s">
        <v>700</v>
      </c>
      <c r="C350" s="13" t="s">
        <v>46</v>
      </c>
      <c r="D350" s="14">
        <v>153.66</v>
      </c>
      <c r="E350" s="14">
        <f>[1]CPUs!I3177</f>
        <v>139.25608</v>
      </c>
      <c r="F350" s="14">
        <f>[1]CPUs!J3185</f>
        <v>172.16229170399998</v>
      </c>
      <c r="G350" s="14">
        <v>26454.45</v>
      </c>
      <c r="H350" s="14">
        <v>0</v>
      </c>
      <c r="I350" s="14">
        <v>0</v>
      </c>
      <c r="J350" s="14">
        <v>0</v>
      </c>
      <c r="K350" s="14">
        <v>0</v>
      </c>
      <c r="L350" s="14">
        <v>0</v>
      </c>
      <c r="M350" s="14">
        <v>0</v>
      </c>
    </row>
    <row r="351" spans="1:13" ht="17.25" hidden="1" customHeight="1" x14ac:dyDescent="0.2">
      <c r="A351" s="12" t="s">
        <v>701</v>
      </c>
      <c r="B351" s="12" t="s">
        <v>702</v>
      </c>
      <c r="C351" s="13" t="s">
        <v>46</v>
      </c>
      <c r="D351" s="14">
        <v>235</v>
      </c>
      <c r="E351" s="14">
        <f>[1]CPUs!I3188</f>
        <v>112.13999999999999</v>
      </c>
      <c r="F351" s="14">
        <f>[1]CPUs!J3193</f>
        <v>138.63868199999999</v>
      </c>
      <c r="G351" s="14">
        <v>32580.09</v>
      </c>
      <c r="H351" s="14">
        <v>0</v>
      </c>
      <c r="I351" s="14">
        <v>0</v>
      </c>
      <c r="J351" s="14">
        <v>0</v>
      </c>
      <c r="K351" s="14">
        <v>0</v>
      </c>
      <c r="L351" s="14">
        <v>0</v>
      </c>
      <c r="M351" s="14">
        <v>0</v>
      </c>
    </row>
    <row r="352" spans="1:13" ht="17.25" hidden="1" customHeight="1" x14ac:dyDescent="0.2">
      <c r="A352" s="17" t="s">
        <v>703</v>
      </c>
      <c r="B352" s="17" t="s">
        <v>704</v>
      </c>
      <c r="C352" s="17"/>
      <c r="D352" s="21"/>
      <c r="E352" s="20"/>
      <c r="F352" s="20"/>
      <c r="G352" s="21">
        <v>20007.47</v>
      </c>
      <c r="H352" s="21"/>
      <c r="I352" s="20"/>
      <c r="J352" s="21"/>
      <c r="K352" s="21">
        <v>0</v>
      </c>
      <c r="L352" s="21">
        <v>0</v>
      </c>
      <c r="M352" s="21">
        <v>0</v>
      </c>
    </row>
    <row r="353" spans="1:13" ht="17.25" hidden="1" customHeight="1" x14ac:dyDescent="0.2">
      <c r="A353" s="12" t="s">
        <v>705</v>
      </c>
      <c r="B353" s="12" t="s">
        <v>706</v>
      </c>
      <c r="C353" s="13" t="s">
        <v>696</v>
      </c>
      <c r="D353" s="14">
        <v>250</v>
      </c>
      <c r="E353" s="14">
        <f>[1]CPUs!I3196</f>
        <v>16.2</v>
      </c>
      <c r="F353" s="14">
        <f>[1]CPUs!J3201</f>
        <v>20.02806</v>
      </c>
      <c r="G353" s="14">
        <v>5007.01</v>
      </c>
      <c r="H353" s="14">
        <v>0</v>
      </c>
      <c r="I353" s="14">
        <v>0</v>
      </c>
      <c r="J353" s="14">
        <v>0</v>
      </c>
      <c r="K353" s="14">
        <v>0</v>
      </c>
      <c r="L353" s="14">
        <v>0</v>
      </c>
      <c r="M353" s="14">
        <v>0</v>
      </c>
    </row>
    <row r="354" spans="1:13" ht="17.25" hidden="1" customHeight="1" x14ac:dyDescent="0.2">
      <c r="A354" s="12" t="s">
        <v>707</v>
      </c>
      <c r="B354" s="12" t="s">
        <v>708</v>
      </c>
      <c r="C354" s="13" t="s">
        <v>28</v>
      </c>
      <c r="D354" s="14">
        <v>320</v>
      </c>
      <c r="E354" s="14">
        <f>[1]CPUs!I3204</f>
        <v>32.949999999999996</v>
      </c>
      <c r="F354" s="14">
        <f>[1]CPUs!J3209</f>
        <v>40.736084999999996</v>
      </c>
      <c r="G354" s="14">
        <v>13035.54</v>
      </c>
      <c r="H354" s="14">
        <v>0</v>
      </c>
      <c r="I354" s="14">
        <v>0</v>
      </c>
      <c r="J354" s="14">
        <v>0</v>
      </c>
      <c r="K354" s="14">
        <v>0</v>
      </c>
      <c r="L354" s="14">
        <v>0</v>
      </c>
      <c r="M354" s="14">
        <v>0</v>
      </c>
    </row>
    <row r="355" spans="1:13" ht="17.25" hidden="1" customHeight="1" x14ac:dyDescent="0.2">
      <c r="A355" s="12" t="s">
        <v>709</v>
      </c>
      <c r="B355" s="12" t="s">
        <v>710</v>
      </c>
      <c r="C355" s="13" t="s">
        <v>711</v>
      </c>
      <c r="D355" s="14">
        <v>35.5</v>
      </c>
      <c r="E355" s="14">
        <f>[1]CPUs!I3212</f>
        <v>47.84</v>
      </c>
      <c r="F355" s="14">
        <f>[1]CPUs!J3215</f>
        <v>55.35</v>
      </c>
      <c r="G355" s="14">
        <v>1964.92</v>
      </c>
      <c r="H355" s="14">
        <v>0</v>
      </c>
      <c r="I355" s="14">
        <v>0</v>
      </c>
      <c r="J355" s="14">
        <v>0</v>
      </c>
      <c r="K355" s="14">
        <v>0</v>
      </c>
      <c r="L355" s="14">
        <v>0</v>
      </c>
      <c r="M355" s="14">
        <v>0</v>
      </c>
    </row>
    <row r="356" spans="1:13" ht="17.25" hidden="1" customHeight="1" x14ac:dyDescent="0.2">
      <c r="A356" s="17" t="s">
        <v>712</v>
      </c>
      <c r="B356" s="17" t="s">
        <v>713</v>
      </c>
      <c r="C356" s="17"/>
      <c r="D356" s="21"/>
      <c r="E356" s="20"/>
      <c r="F356" s="20"/>
      <c r="G356" s="21">
        <v>213326.77</v>
      </c>
      <c r="H356" s="21"/>
      <c r="I356" s="20"/>
      <c r="J356" s="21"/>
      <c r="K356" s="21">
        <v>0</v>
      </c>
      <c r="L356" s="21">
        <v>0</v>
      </c>
      <c r="M356" s="21">
        <v>0</v>
      </c>
    </row>
    <row r="357" spans="1:13" ht="17.25" hidden="1" customHeight="1" x14ac:dyDescent="0.2">
      <c r="A357" s="17" t="s">
        <v>714</v>
      </c>
      <c r="B357" s="17" t="s">
        <v>715</v>
      </c>
      <c r="C357" s="17"/>
      <c r="D357" s="21"/>
      <c r="E357" s="20"/>
      <c r="F357" s="20"/>
      <c r="G357" s="21">
        <v>213326.77</v>
      </c>
      <c r="H357" s="21"/>
      <c r="I357" s="20"/>
      <c r="J357" s="21"/>
      <c r="K357" s="21">
        <v>0</v>
      </c>
      <c r="L357" s="21">
        <v>0</v>
      </c>
      <c r="M357" s="21">
        <v>0</v>
      </c>
    </row>
    <row r="358" spans="1:13" ht="17.25" hidden="1" customHeight="1" x14ac:dyDescent="0.2">
      <c r="A358" s="12" t="s">
        <v>716</v>
      </c>
      <c r="B358" s="12" t="s">
        <v>717</v>
      </c>
      <c r="C358" s="13" t="s">
        <v>46</v>
      </c>
      <c r="D358" s="14">
        <v>1150</v>
      </c>
      <c r="E358" s="14">
        <f>[1]CPUs!I3219</f>
        <v>11.866655999999999</v>
      </c>
      <c r="F358" s="14">
        <f>[1]CPUs!J3224</f>
        <v>14.670746812799999</v>
      </c>
      <c r="G358" s="14">
        <v>16871.349999999999</v>
      </c>
      <c r="H358" s="14">
        <v>0</v>
      </c>
      <c r="I358" s="14">
        <v>0</v>
      </c>
      <c r="J358" s="14">
        <v>0</v>
      </c>
      <c r="K358" s="14">
        <v>0</v>
      </c>
      <c r="L358" s="14">
        <v>0</v>
      </c>
      <c r="M358" s="14">
        <v>0</v>
      </c>
    </row>
    <row r="359" spans="1:13" ht="17.25" hidden="1" customHeight="1" x14ac:dyDescent="0.2">
      <c r="A359" s="12" t="s">
        <v>718</v>
      </c>
      <c r="B359" s="12" t="s">
        <v>719</v>
      </c>
      <c r="C359" s="13" t="s">
        <v>720</v>
      </c>
      <c r="D359" s="14">
        <v>20950</v>
      </c>
      <c r="E359" s="14">
        <f>[1]CPUs!I3227</f>
        <v>4.9367600000000005</v>
      </c>
      <c r="F359" s="14">
        <f>[1]CPUs!J3232</f>
        <v>6.1033163880000005</v>
      </c>
      <c r="G359" s="14">
        <v>127864.47</v>
      </c>
      <c r="H359" s="14">
        <v>0</v>
      </c>
      <c r="I359" s="14">
        <v>0</v>
      </c>
      <c r="J359" s="14">
        <v>0</v>
      </c>
      <c r="K359" s="14">
        <v>0</v>
      </c>
      <c r="L359" s="14">
        <v>0</v>
      </c>
      <c r="M359" s="14">
        <v>0</v>
      </c>
    </row>
    <row r="360" spans="1:13" ht="17.25" hidden="1" customHeight="1" x14ac:dyDescent="0.2">
      <c r="A360" s="12" t="s">
        <v>718</v>
      </c>
      <c r="B360" s="12" t="s">
        <v>721</v>
      </c>
      <c r="C360" s="13" t="s">
        <v>28</v>
      </c>
      <c r="D360" s="14">
        <v>321</v>
      </c>
      <c r="E360" s="14">
        <f>[1]CPUs!I3235</f>
        <v>97.37</v>
      </c>
      <c r="F360" s="14">
        <f>[1]CPUs!J3238</f>
        <v>112.65</v>
      </c>
      <c r="G360" s="14">
        <v>36160.65</v>
      </c>
      <c r="H360" s="14">
        <v>0</v>
      </c>
      <c r="I360" s="14">
        <v>0</v>
      </c>
      <c r="J360" s="14">
        <v>0</v>
      </c>
      <c r="K360" s="14">
        <v>0</v>
      </c>
      <c r="L360" s="14">
        <v>0</v>
      </c>
      <c r="M360" s="14">
        <v>0</v>
      </c>
    </row>
    <row r="361" spans="1:13" ht="17.25" hidden="1" customHeight="1" x14ac:dyDescent="0.2">
      <c r="A361" s="12" t="s">
        <v>722</v>
      </c>
      <c r="B361" s="12" t="s">
        <v>723</v>
      </c>
      <c r="C361" s="13" t="s">
        <v>724</v>
      </c>
      <c r="D361" s="14">
        <v>321</v>
      </c>
      <c r="E361" s="14">
        <f>[1]CPUs!I3242</f>
        <v>25.2</v>
      </c>
      <c r="F361" s="14">
        <f>[1]CPUs!J3245</f>
        <v>31.15476</v>
      </c>
      <c r="G361" s="14">
        <v>10000.67</v>
      </c>
      <c r="H361" s="14">
        <v>0</v>
      </c>
      <c r="I361" s="14">
        <v>0</v>
      </c>
      <c r="J361" s="14">
        <v>0</v>
      </c>
      <c r="K361" s="14">
        <v>0</v>
      </c>
      <c r="L361" s="14">
        <v>0</v>
      </c>
      <c r="M361" s="14">
        <v>0</v>
      </c>
    </row>
    <row r="362" spans="1:13" ht="17.25" hidden="1" customHeight="1" x14ac:dyDescent="0.2">
      <c r="A362" s="12" t="s">
        <v>725</v>
      </c>
      <c r="B362" s="12" t="s">
        <v>726</v>
      </c>
      <c r="C362" s="13" t="s">
        <v>46</v>
      </c>
      <c r="D362" s="14">
        <v>360</v>
      </c>
      <c r="E362" s="14">
        <f>[1]CPUs!I3248</f>
        <v>29.91752</v>
      </c>
      <c r="F362" s="14">
        <f>[1]CPUs!J3253</f>
        <v>36.987029976000002</v>
      </c>
      <c r="G362" s="14">
        <v>13315.33</v>
      </c>
      <c r="H362" s="14">
        <v>0</v>
      </c>
      <c r="I362" s="14">
        <v>0</v>
      </c>
      <c r="J362" s="14">
        <v>0</v>
      </c>
      <c r="K362" s="14">
        <v>0</v>
      </c>
      <c r="L362" s="14">
        <v>0</v>
      </c>
      <c r="M362" s="14">
        <v>0</v>
      </c>
    </row>
    <row r="363" spans="1:13" ht="17.25" hidden="1" customHeight="1" x14ac:dyDescent="0.2">
      <c r="A363" s="12" t="s">
        <v>727</v>
      </c>
      <c r="B363" s="12" t="s">
        <v>615</v>
      </c>
      <c r="C363" s="13" t="s">
        <v>46</v>
      </c>
      <c r="D363" s="14">
        <v>95</v>
      </c>
      <c r="E363" s="14">
        <f>[1]CPUs!I3256</f>
        <v>77.601140000000001</v>
      </c>
      <c r="F363" s="14">
        <f>[1]CPUs!J3261</f>
        <v>95.94</v>
      </c>
      <c r="G363" s="14">
        <v>9114.2999999999993</v>
      </c>
      <c r="H363" s="14">
        <v>0</v>
      </c>
      <c r="I363" s="14">
        <v>0</v>
      </c>
      <c r="J363" s="14">
        <v>0</v>
      </c>
      <c r="K363" s="14">
        <v>0</v>
      </c>
      <c r="L363" s="14">
        <v>0</v>
      </c>
      <c r="M363" s="14">
        <v>0</v>
      </c>
    </row>
    <row r="364" spans="1:13" ht="26.1" customHeight="1" x14ac:dyDescent="0.2">
      <c r="A364" s="17" t="s">
        <v>728</v>
      </c>
      <c r="B364" s="17" t="s">
        <v>729</v>
      </c>
      <c r="C364" s="17"/>
      <c r="D364" s="21"/>
      <c r="E364" s="20"/>
      <c r="F364" s="20"/>
      <c r="G364" s="21">
        <v>383330.92000000004</v>
      </c>
      <c r="H364" s="21"/>
      <c r="I364" s="20"/>
      <c r="J364" s="21"/>
      <c r="K364" s="21">
        <v>74970.133500000011</v>
      </c>
      <c r="L364" s="21">
        <v>0</v>
      </c>
      <c r="M364" s="21">
        <v>74970.133500000011</v>
      </c>
    </row>
    <row r="365" spans="1:13" ht="24" customHeight="1" x14ac:dyDescent="0.2">
      <c r="A365" s="17" t="s">
        <v>730</v>
      </c>
      <c r="B365" s="17" t="s">
        <v>731</v>
      </c>
      <c r="C365" s="17"/>
      <c r="D365" s="21"/>
      <c r="E365" s="20"/>
      <c r="F365" s="20"/>
      <c r="G365" s="21">
        <v>80083.34</v>
      </c>
      <c r="H365" s="21"/>
      <c r="I365" s="20"/>
      <c r="J365" s="21"/>
      <c r="K365" s="21">
        <v>74970.133500000011</v>
      </c>
      <c r="L365" s="21">
        <v>0</v>
      </c>
      <c r="M365" s="21">
        <v>74970.133500000011</v>
      </c>
    </row>
    <row r="366" spans="1:13" ht="26.1" customHeight="1" x14ac:dyDescent="0.2">
      <c r="A366" s="12" t="s">
        <v>732</v>
      </c>
      <c r="B366" s="12" t="s">
        <v>733</v>
      </c>
      <c r="C366" s="13" t="s">
        <v>696</v>
      </c>
      <c r="D366" s="14">
        <v>1220</v>
      </c>
      <c r="E366" s="14">
        <f>[1]CPUs!I3265</f>
        <v>1.55</v>
      </c>
      <c r="F366" s="14">
        <f>[1]CPUs!J3269</f>
        <v>1.91</v>
      </c>
      <c r="G366" s="14">
        <v>2330.1999999999998</v>
      </c>
      <c r="H366" s="14">
        <v>0</v>
      </c>
      <c r="I366" s="14">
        <v>0</v>
      </c>
      <c r="J366" s="14">
        <v>0</v>
      </c>
      <c r="K366" s="14">
        <v>0</v>
      </c>
      <c r="L366" s="14">
        <v>0</v>
      </c>
      <c r="M366" s="14">
        <v>0</v>
      </c>
    </row>
    <row r="367" spans="1:13" ht="26.1" customHeight="1" x14ac:dyDescent="0.2">
      <c r="A367" s="12" t="s">
        <v>734</v>
      </c>
      <c r="B367" s="12" t="s">
        <v>735</v>
      </c>
      <c r="C367" s="13" t="s">
        <v>28</v>
      </c>
      <c r="D367" s="14">
        <v>12</v>
      </c>
      <c r="E367" s="14">
        <f>[1]CPUs!I3272</f>
        <v>227.81</v>
      </c>
      <c r="F367" s="14">
        <f>[1]CPUs!J3278</f>
        <v>281.64</v>
      </c>
      <c r="G367" s="14">
        <v>3379.68</v>
      </c>
      <c r="H367" s="14">
        <v>12</v>
      </c>
      <c r="I367" s="14">
        <v>0</v>
      </c>
      <c r="J367" s="14">
        <v>12</v>
      </c>
      <c r="K367" s="14">
        <v>3379.68</v>
      </c>
      <c r="L367" s="14">
        <v>0</v>
      </c>
      <c r="M367" s="14">
        <v>3379.68</v>
      </c>
    </row>
    <row r="368" spans="1:13" ht="39" customHeight="1" x14ac:dyDescent="0.2">
      <c r="A368" s="12" t="s">
        <v>736</v>
      </c>
      <c r="B368" s="12" t="s">
        <v>737</v>
      </c>
      <c r="C368" s="13" t="s">
        <v>28</v>
      </c>
      <c r="D368" s="14">
        <v>9</v>
      </c>
      <c r="E368" s="14">
        <f>[1]CPUs!I3281</f>
        <v>93.64</v>
      </c>
      <c r="F368" s="14">
        <f>[1]CPUs!J3285</f>
        <v>115.76</v>
      </c>
      <c r="G368" s="14">
        <v>1041.8399999999999</v>
      </c>
      <c r="H368" s="14">
        <v>9</v>
      </c>
      <c r="I368" s="14">
        <v>0</v>
      </c>
      <c r="J368" s="14">
        <v>9</v>
      </c>
      <c r="K368" s="14">
        <v>1041.8400000000001</v>
      </c>
      <c r="L368" s="14">
        <v>0</v>
      </c>
      <c r="M368" s="14">
        <v>1041.8400000000001</v>
      </c>
    </row>
    <row r="369" spans="1:13" ht="39" customHeight="1" x14ac:dyDescent="0.2">
      <c r="A369" s="12" t="s">
        <v>738</v>
      </c>
      <c r="B369" s="12" t="s">
        <v>739</v>
      </c>
      <c r="C369" s="13" t="s">
        <v>28</v>
      </c>
      <c r="D369" s="14">
        <v>21</v>
      </c>
      <c r="E369" s="14">
        <f>[1]CPUs!I3288</f>
        <v>144.41999999999999</v>
      </c>
      <c r="F369" s="14">
        <f>[1]CPUs!J3294</f>
        <v>178.54</v>
      </c>
      <c r="G369" s="14">
        <v>3749.34</v>
      </c>
      <c r="H369" s="14">
        <v>21</v>
      </c>
      <c r="I369" s="14">
        <v>0</v>
      </c>
      <c r="J369" s="14">
        <v>21</v>
      </c>
      <c r="K369" s="14">
        <v>3749.3399999999997</v>
      </c>
      <c r="L369" s="14">
        <v>0</v>
      </c>
      <c r="M369" s="14">
        <v>3749.3399999999997</v>
      </c>
    </row>
    <row r="370" spans="1:13" ht="24" customHeight="1" x14ac:dyDescent="0.2">
      <c r="A370" s="12" t="s">
        <v>740</v>
      </c>
      <c r="B370" s="12" t="s">
        <v>741</v>
      </c>
      <c r="C370" s="13" t="s">
        <v>31</v>
      </c>
      <c r="D370" s="14">
        <v>375</v>
      </c>
      <c r="E370" s="14">
        <f>[1]CPUs!I3297</f>
        <v>1.62</v>
      </c>
      <c r="F370" s="14">
        <f>[1]CPUs!J3301</f>
        <v>2</v>
      </c>
      <c r="G370" s="14">
        <v>750</v>
      </c>
      <c r="H370" s="14">
        <v>375.0025</v>
      </c>
      <c r="I370" s="14">
        <v>0</v>
      </c>
      <c r="J370" s="14">
        <v>375.0025</v>
      </c>
      <c r="K370" s="14">
        <v>749.995</v>
      </c>
      <c r="L370" s="14">
        <v>0</v>
      </c>
      <c r="M370" s="14">
        <v>749.995</v>
      </c>
    </row>
    <row r="371" spans="1:13" ht="65.099999999999994" customHeight="1" x14ac:dyDescent="0.2">
      <c r="A371" s="12" t="s">
        <v>742</v>
      </c>
      <c r="B371" s="12" t="s">
        <v>743</v>
      </c>
      <c r="C371" s="13" t="s">
        <v>744</v>
      </c>
      <c r="D371" s="14">
        <v>220</v>
      </c>
      <c r="E371" s="14">
        <f>[1]CPUs!I3304</f>
        <v>113.83</v>
      </c>
      <c r="F371" s="14">
        <f>[1]CPUs!J3311</f>
        <v>140.72</v>
      </c>
      <c r="G371" s="14">
        <v>30958.400000000001</v>
      </c>
      <c r="H371" s="14">
        <v>220</v>
      </c>
      <c r="I371" s="14">
        <v>0</v>
      </c>
      <c r="J371" s="14">
        <v>220</v>
      </c>
      <c r="K371" s="14">
        <v>30958.400000000001</v>
      </c>
      <c r="L371" s="14">
        <v>0</v>
      </c>
      <c r="M371" s="14">
        <v>30958.400000000001</v>
      </c>
    </row>
    <row r="372" spans="1:13" ht="26.1" customHeight="1" x14ac:dyDescent="0.2">
      <c r="A372" s="12" t="s">
        <v>745</v>
      </c>
      <c r="B372" s="12" t="s">
        <v>746</v>
      </c>
      <c r="C372" s="13" t="s">
        <v>59</v>
      </c>
      <c r="D372" s="14">
        <v>25.3</v>
      </c>
      <c r="E372" s="14">
        <f>[1]CPUs!I3314</f>
        <v>490.52</v>
      </c>
      <c r="F372" s="14">
        <f>[1]CPUs!J3319</f>
        <v>606.41999999999996</v>
      </c>
      <c r="G372" s="14">
        <v>15342.42</v>
      </c>
      <c r="H372" s="14">
        <v>25.3</v>
      </c>
      <c r="I372" s="14">
        <v>0</v>
      </c>
      <c r="J372" s="14">
        <v>25.3</v>
      </c>
      <c r="K372" s="14">
        <v>15342.415999999999</v>
      </c>
      <c r="L372" s="14">
        <v>0</v>
      </c>
      <c r="M372" s="14">
        <v>15342.415999999999</v>
      </c>
    </row>
    <row r="373" spans="1:13" ht="51.95" customHeight="1" x14ac:dyDescent="0.2">
      <c r="A373" s="12" t="s">
        <v>747</v>
      </c>
      <c r="B373" s="12" t="s">
        <v>748</v>
      </c>
      <c r="C373" s="13" t="s">
        <v>744</v>
      </c>
      <c r="D373" s="14">
        <v>220</v>
      </c>
      <c r="E373" s="14">
        <f>[1]CPUs!I3322</f>
        <v>10.24</v>
      </c>
      <c r="F373" s="14">
        <f>[1]CPUs!J3328</f>
        <v>12.65</v>
      </c>
      <c r="G373" s="14">
        <v>2783</v>
      </c>
      <c r="H373" s="14">
        <v>0</v>
      </c>
      <c r="I373" s="14">
        <v>0</v>
      </c>
      <c r="J373" s="14">
        <v>0</v>
      </c>
      <c r="K373" s="14">
        <v>0</v>
      </c>
      <c r="L373" s="14">
        <v>0</v>
      </c>
      <c r="M373" s="14">
        <v>0</v>
      </c>
    </row>
    <row r="374" spans="1:13" ht="26.1" customHeight="1" x14ac:dyDescent="0.2">
      <c r="A374" s="12" t="s">
        <v>749</v>
      </c>
      <c r="B374" s="12" t="s">
        <v>750</v>
      </c>
      <c r="C374" s="13" t="s">
        <v>31</v>
      </c>
      <c r="D374" s="14">
        <v>152.88999999999999</v>
      </c>
      <c r="E374" s="14">
        <f>[1]CPUs!I3331</f>
        <v>2.63</v>
      </c>
      <c r="F374" s="14">
        <f>[1]CPUs!J3335</f>
        <v>3.25</v>
      </c>
      <c r="G374" s="14">
        <v>496.89</v>
      </c>
      <c r="H374" s="14">
        <v>152.88999999999999</v>
      </c>
      <c r="I374" s="14">
        <v>0</v>
      </c>
      <c r="J374" s="14">
        <v>152.88999999999999</v>
      </c>
      <c r="K374" s="14">
        <v>496.89249999999993</v>
      </c>
      <c r="L374" s="14">
        <v>0</v>
      </c>
      <c r="M374" s="14">
        <v>496.89249999999993</v>
      </c>
    </row>
    <row r="375" spans="1:13" ht="26.1" customHeight="1" x14ac:dyDescent="0.2">
      <c r="A375" s="12" t="s">
        <v>751</v>
      </c>
      <c r="B375" s="12" t="s">
        <v>752</v>
      </c>
      <c r="C375" s="13" t="s">
        <v>31</v>
      </c>
      <c r="D375" s="14">
        <v>15</v>
      </c>
      <c r="E375" s="14">
        <f>[1]CPUs!I3338</f>
        <v>7.34</v>
      </c>
      <c r="F375" s="14">
        <f>[1]CPUs!J3342</f>
        <v>9.07</v>
      </c>
      <c r="G375" s="14">
        <v>136.05000000000001</v>
      </c>
      <c r="H375" s="14">
        <v>15</v>
      </c>
      <c r="I375" s="14">
        <v>0</v>
      </c>
      <c r="J375" s="14">
        <v>15</v>
      </c>
      <c r="K375" s="14">
        <v>136.05000000000001</v>
      </c>
      <c r="L375" s="14">
        <v>0</v>
      </c>
      <c r="M375" s="14">
        <v>136.05000000000001</v>
      </c>
    </row>
    <row r="376" spans="1:13" ht="26.1" customHeight="1" x14ac:dyDescent="0.2">
      <c r="A376" s="12" t="s">
        <v>753</v>
      </c>
      <c r="B376" s="12" t="s">
        <v>754</v>
      </c>
      <c r="C376" s="13" t="s">
        <v>59</v>
      </c>
      <c r="D376" s="14">
        <v>182.4</v>
      </c>
      <c r="E376" s="14">
        <f>[1]CPUs!I3345</f>
        <v>84.77</v>
      </c>
      <c r="F376" s="14">
        <f>[1]CPUs!J3349</f>
        <v>104.8</v>
      </c>
      <c r="G376" s="14">
        <v>19115.52</v>
      </c>
      <c r="H376" s="14">
        <v>182.4</v>
      </c>
      <c r="I376" s="14">
        <v>0</v>
      </c>
      <c r="J376" s="14">
        <v>182.4</v>
      </c>
      <c r="K376" s="14">
        <v>19115.52</v>
      </c>
      <c r="L376" s="14">
        <v>0</v>
      </c>
      <c r="M376" s="14">
        <v>19115.52</v>
      </c>
    </row>
    <row r="377" spans="1:13" ht="24" hidden="1" customHeight="1" x14ac:dyDescent="0.2">
      <c r="A377" s="17" t="s">
        <v>755</v>
      </c>
      <c r="B377" s="17" t="s">
        <v>756</v>
      </c>
      <c r="C377" s="17"/>
      <c r="D377" s="21"/>
      <c r="E377" s="20"/>
      <c r="F377" s="20"/>
      <c r="G377" s="21">
        <v>163776.03000000003</v>
      </c>
      <c r="H377" s="21"/>
      <c r="I377" s="20"/>
      <c r="J377" s="21"/>
      <c r="K377" s="21">
        <v>0</v>
      </c>
      <c r="L377" s="21">
        <v>0</v>
      </c>
      <c r="M377" s="21">
        <v>0</v>
      </c>
    </row>
    <row r="378" spans="1:13" ht="26.1" hidden="1" customHeight="1" x14ac:dyDescent="0.2">
      <c r="A378" s="12" t="s">
        <v>757</v>
      </c>
      <c r="B378" s="12" t="s">
        <v>758</v>
      </c>
      <c r="C378" s="13" t="s">
        <v>59</v>
      </c>
      <c r="D378" s="14">
        <v>17.18</v>
      </c>
      <c r="E378" s="14">
        <f>[1]CPUs!I3352</f>
        <v>568.28</v>
      </c>
      <c r="F378" s="14">
        <f>[1]CPUs!J3357</f>
        <v>702.56</v>
      </c>
      <c r="G378" s="14">
        <v>12069.98</v>
      </c>
      <c r="H378" s="14">
        <v>0</v>
      </c>
      <c r="I378" s="14">
        <v>0</v>
      </c>
      <c r="J378" s="14">
        <v>0</v>
      </c>
      <c r="K378" s="14">
        <v>0</v>
      </c>
      <c r="L378" s="14">
        <v>0</v>
      </c>
      <c r="M378" s="14">
        <v>0</v>
      </c>
    </row>
    <row r="379" spans="1:13" ht="39" hidden="1" customHeight="1" x14ac:dyDescent="0.2">
      <c r="A379" s="12" t="s">
        <v>759</v>
      </c>
      <c r="B379" s="12" t="s">
        <v>760</v>
      </c>
      <c r="C379" s="13" t="s">
        <v>79</v>
      </c>
      <c r="D379" s="14">
        <v>3696.22</v>
      </c>
      <c r="E379" s="14">
        <f>[1]CPUs!I3360</f>
        <v>12.65</v>
      </c>
      <c r="F379" s="14">
        <f>[1]CPUs!J3367</f>
        <v>15.63</v>
      </c>
      <c r="G379" s="14">
        <v>57771.91</v>
      </c>
      <c r="H379" s="14">
        <v>0</v>
      </c>
      <c r="I379" s="14">
        <v>0</v>
      </c>
      <c r="J379" s="14">
        <v>0</v>
      </c>
      <c r="K379" s="14">
        <v>0</v>
      </c>
      <c r="L379" s="14">
        <v>0</v>
      </c>
      <c r="M379" s="14">
        <v>0</v>
      </c>
    </row>
    <row r="380" spans="1:13" ht="26.1" hidden="1" customHeight="1" x14ac:dyDescent="0.2">
      <c r="A380" s="12" t="s">
        <v>761</v>
      </c>
      <c r="B380" s="12" t="s">
        <v>762</v>
      </c>
      <c r="C380" s="13" t="s">
        <v>79</v>
      </c>
      <c r="D380" s="14">
        <v>179.25</v>
      </c>
      <c r="E380" s="14">
        <f>[1]CPUs!I3370</f>
        <v>13.29</v>
      </c>
      <c r="F380" s="14">
        <f>[1]CPUs!J3377</f>
        <v>16.43</v>
      </c>
      <c r="G380" s="14">
        <v>2945.07</v>
      </c>
      <c r="H380" s="14">
        <v>0</v>
      </c>
      <c r="I380" s="14">
        <v>0</v>
      </c>
      <c r="J380" s="14">
        <v>0</v>
      </c>
      <c r="K380" s="14">
        <v>0</v>
      </c>
      <c r="L380" s="14">
        <v>0</v>
      </c>
      <c r="M380" s="14">
        <v>0</v>
      </c>
    </row>
    <row r="381" spans="1:13" ht="39" hidden="1" customHeight="1" x14ac:dyDescent="0.2">
      <c r="A381" s="12" t="s">
        <v>763</v>
      </c>
      <c r="B381" s="12" t="s">
        <v>764</v>
      </c>
      <c r="C381" s="13" t="s">
        <v>59</v>
      </c>
      <c r="D381" s="14">
        <v>2.39</v>
      </c>
      <c r="E381" s="14">
        <f>[1]CPUs!I3380</f>
        <v>624.55999999999995</v>
      </c>
      <c r="F381" s="14">
        <f>[1]CPUs!J3387</f>
        <v>772.14</v>
      </c>
      <c r="G381" s="14">
        <v>1845.41</v>
      </c>
      <c r="H381" s="14">
        <v>0</v>
      </c>
      <c r="I381" s="14">
        <v>0</v>
      </c>
      <c r="J381" s="14">
        <v>0</v>
      </c>
      <c r="K381" s="14">
        <v>0</v>
      </c>
      <c r="L381" s="14">
        <v>0</v>
      </c>
      <c r="M381" s="14">
        <v>0</v>
      </c>
    </row>
    <row r="382" spans="1:13" ht="51.95" hidden="1" customHeight="1" x14ac:dyDescent="0.2">
      <c r="A382" s="12" t="s">
        <v>765</v>
      </c>
      <c r="B382" s="12" t="s">
        <v>766</v>
      </c>
      <c r="C382" s="13" t="s">
        <v>31</v>
      </c>
      <c r="D382" s="14">
        <v>98.5</v>
      </c>
      <c r="E382" s="14">
        <f>[1]CPUs!I3390</f>
        <v>167.33</v>
      </c>
      <c r="F382" s="14">
        <f>[1]CPUs!J3400</f>
        <v>206.87</v>
      </c>
      <c r="G382" s="14">
        <v>20376.689999999999</v>
      </c>
      <c r="H382" s="14">
        <v>0</v>
      </c>
      <c r="I382" s="14">
        <v>0</v>
      </c>
      <c r="J382" s="14">
        <v>0</v>
      </c>
      <c r="K382" s="14">
        <v>0</v>
      </c>
      <c r="L382" s="14">
        <v>0</v>
      </c>
      <c r="M382" s="14">
        <v>0</v>
      </c>
    </row>
    <row r="383" spans="1:13" ht="39" hidden="1" customHeight="1" x14ac:dyDescent="0.2">
      <c r="A383" s="12" t="s">
        <v>767</v>
      </c>
      <c r="B383" s="12" t="s">
        <v>131</v>
      </c>
      <c r="C383" s="13" t="s">
        <v>59</v>
      </c>
      <c r="D383" s="14">
        <v>86.78</v>
      </c>
      <c r="E383" s="14">
        <f>[1]CPUs!I3403</f>
        <v>639.05999999999995</v>
      </c>
      <c r="F383" s="14">
        <f>[1]CPUs!J3411</f>
        <v>790.06</v>
      </c>
      <c r="G383" s="14">
        <v>68561.399999999994</v>
      </c>
      <c r="H383" s="14">
        <v>0</v>
      </c>
      <c r="I383" s="14">
        <v>0</v>
      </c>
      <c r="J383" s="14">
        <v>0</v>
      </c>
      <c r="K383" s="14">
        <v>0</v>
      </c>
      <c r="L383" s="14">
        <v>0</v>
      </c>
      <c r="M383" s="14">
        <v>0</v>
      </c>
    </row>
    <row r="384" spans="1:13" ht="26.1" hidden="1" customHeight="1" x14ac:dyDescent="0.2">
      <c r="A384" s="12" t="s">
        <v>768</v>
      </c>
      <c r="B384" s="12" t="s">
        <v>265</v>
      </c>
      <c r="C384" s="13" t="s">
        <v>31</v>
      </c>
      <c r="D384" s="14">
        <v>60.82</v>
      </c>
      <c r="E384" s="14">
        <f>[1]CPUs!I3415</f>
        <v>2.74</v>
      </c>
      <c r="F384" s="14">
        <f>[1]CPUs!J3420</f>
        <v>3.38</v>
      </c>
      <c r="G384" s="14">
        <v>205.57</v>
      </c>
      <c r="H384" s="14">
        <v>0</v>
      </c>
      <c r="I384" s="14">
        <v>0</v>
      </c>
      <c r="J384" s="14">
        <v>0</v>
      </c>
      <c r="K384" s="14">
        <v>0</v>
      </c>
      <c r="L384" s="14">
        <v>0</v>
      </c>
      <c r="M384" s="14">
        <v>0</v>
      </c>
    </row>
    <row r="385" spans="1:13" ht="24" hidden="1" customHeight="1" x14ac:dyDescent="0.2">
      <c r="A385" s="17" t="s">
        <v>769</v>
      </c>
      <c r="B385" s="17" t="s">
        <v>770</v>
      </c>
      <c r="C385" s="17"/>
      <c r="D385" s="21"/>
      <c r="E385" s="20"/>
      <c r="F385" s="20"/>
      <c r="G385" s="21">
        <v>20039.93</v>
      </c>
      <c r="H385" s="21"/>
      <c r="I385" s="20"/>
      <c r="J385" s="21"/>
      <c r="K385" s="21">
        <v>0</v>
      </c>
      <c r="L385" s="21">
        <v>0</v>
      </c>
      <c r="M385" s="21">
        <v>0</v>
      </c>
    </row>
    <row r="386" spans="1:13" ht="51.95" hidden="1" customHeight="1" x14ac:dyDescent="0.2">
      <c r="A386" s="12" t="s">
        <v>771</v>
      </c>
      <c r="B386" s="12" t="s">
        <v>772</v>
      </c>
      <c r="C386" s="13" t="s">
        <v>31</v>
      </c>
      <c r="D386" s="14">
        <v>60.82</v>
      </c>
      <c r="E386" s="14">
        <f>[1]CPUs!I3433</f>
        <v>62.14</v>
      </c>
      <c r="F386" s="14">
        <f>[1]CPUs!J3445</f>
        <v>76.819999999999993</v>
      </c>
      <c r="G386" s="14">
        <v>4672.1899999999996</v>
      </c>
      <c r="H386" s="14">
        <v>0</v>
      </c>
      <c r="I386" s="14">
        <v>0</v>
      </c>
      <c r="J386" s="14">
        <v>0</v>
      </c>
      <c r="K386" s="14">
        <v>0</v>
      </c>
      <c r="L386" s="14">
        <v>0</v>
      </c>
      <c r="M386" s="14">
        <v>0</v>
      </c>
    </row>
    <row r="387" spans="1:13" ht="39" hidden="1" customHeight="1" x14ac:dyDescent="0.2">
      <c r="A387" s="12" t="s">
        <v>773</v>
      </c>
      <c r="B387" s="12" t="s">
        <v>774</v>
      </c>
      <c r="C387" s="13" t="s">
        <v>31</v>
      </c>
      <c r="D387" s="14">
        <v>109.6</v>
      </c>
      <c r="E387" s="14">
        <f>[1]CPUs!I3448</f>
        <v>42.08</v>
      </c>
      <c r="F387" s="14">
        <f>[1]CPUs!J3455</f>
        <v>52.02</v>
      </c>
      <c r="G387" s="14">
        <v>5701.39</v>
      </c>
      <c r="H387" s="14">
        <v>0</v>
      </c>
      <c r="I387" s="14">
        <v>0</v>
      </c>
      <c r="J387" s="14">
        <v>0</v>
      </c>
      <c r="K387" s="14">
        <v>0</v>
      </c>
      <c r="L387" s="14">
        <v>0</v>
      </c>
      <c r="M387" s="14">
        <v>0</v>
      </c>
    </row>
    <row r="388" spans="1:13" ht="39" hidden="1" customHeight="1" x14ac:dyDescent="0.2">
      <c r="A388" s="12" t="s">
        <v>775</v>
      </c>
      <c r="B388" s="12" t="s">
        <v>776</v>
      </c>
      <c r="C388" s="13" t="s">
        <v>28</v>
      </c>
      <c r="D388" s="14">
        <v>3</v>
      </c>
      <c r="E388" s="14">
        <f>[1]CPUs!I3458</f>
        <v>2509.83</v>
      </c>
      <c r="F388" s="14">
        <f>[1]CPUs!J3472</f>
        <v>3102.9</v>
      </c>
      <c r="G388" s="14">
        <v>9308.7000000000007</v>
      </c>
      <c r="H388" s="14">
        <v>0</v>
      </c>
      <c r="I388" s="14">
        <v>0</v>
      </c>
      <c r="J388" s="14">
        <v>0</v>
      </c>
      <c r="K388" s="14">
        <v>0</v>
      </c>
      <c r="L388" s="14">
        <v>0</v>
      </c>
      <c r="M388" s="14">
        <v>0</v>
      </c>
    </row>
    <row r="389" spans="1:13" ht="26.1" hidden="1" customHeight="1" x14ac:dyDescent="0.2">
      <c r="A389" s="12" t="s">
        <v>777</v>
      </c>
      <c r="B389" s="12" t="s">
        <v>778</v>
      </c>
      <c r="C389" s="13" t="s">
        <v>46</v>
      </c>
      <c r="D389" s="14">
        <v>13.63</v>
      </c>
      <c r="E389" s="14">
        <f>[1]CPUs!I3475</f>
        <v>21.23</v>
      </c>
      <c r="F389" s="14">
        <f>[1]CPUs!J3480</f>
        <v>26.24</v>
      </c>
      <c r="G389" s="14">
        <v>357.65</v>
      </c>
      <c r="H389" s="14">
        <v>0</v>
      </c>
      <c r="I389" s="14">
        <v>0</v>
      </c>
      <c r="J389" s="14">
        <v>0</v>
      </c>
      <c r="K389" s="14">
        <v>0</v>
      </c>
      <c r="L389" s="14">
        <v>0</v>
      </c>
      <c r="M389" s="14">
        <v>0</v>
      </c>
    </row>
    <row r="390" spans="1:13" ht="24" hidden="1" customHeight="1" x14ac:dyDescent="0.2">
      <c r="A390" s="17" t="s">
        <v>779</v>
      </c>
      <c r="B390" s="17" t="s">
        <v>693</v>
      </c>
      <c r="C390" s="17"/>
      <c r="D390" s="21"/>
      <c r="E390" s="20"/>
      <c r="F390" s="20"/>
      <c r="G390" s="21">
        <v>64856.609999999993</v>
      </c>
      <c r="H390" s="21"/>
      <c r="I390" s="20"/>
      <c r="J390" s="21"/>
      <c r="K390" s="21">
        <v>0</v>
      </c>
      <c r="L390" s="21">
        <v>0</v>
      </c>
      <c r="M390" s="21">
        <v>0</v>
      </c>
    </row>
    <row r="391" spans="1:13" ht="39" hidden="1" customHeight="1" x14ac:dyDescent="0.2">
      <c r="A391" s="12" t="s">
        <v>780</v>
      </c>
      <c r="B391" s="12" t="s">
        <v>781</v>
      </c>
      <c r="C391" s="13" t="s">
        <v>28</v>
      </c>
      <c r="D391" s="14">
        <v>1</v>
      </c>
      <c r="E391" s="14">
        <f>[1]CPUs!I3483</f>
        <v>431.82557899999995</v>
      </c>
      <c r="F391" s="14">
        <f>[1]CPUs!J3492</f>
        <v>533.86596331769988</v>
      </c>
      <c r="G391" s="14">
        <v>533.86</v>
      </c>
      <c r="H391" s="14">
        <v>0</v>
      </c>
      <c r="I391" s="14">
        <v>0</v>
      </c>
      <c r="J391" s="14">
        <v>0</v>
      </c>
      <c r="K391" s="14">
        <v>0</v>
      </c>
      <c r="L391" s="14">
        <v>0</v>
      </c>
      <c r="M391" s="14">
        <v>0</v>
      </c>
    </row>
    <row r="392" spans="1:13" ht="39" hidden="1" customHeight="1" x14ac:dyDescent="0.2">
      <c r="A392" s="12" t="s">
        <v>782</v>
      </c>
      <c r="B392" s="12" t="s">
        <v>783</v>
      </c>
      <c r="C392" s="13" t="s">
        <v>28</v>
      </c>
      <c r="D392" s="14">
        <v>2</v>
      </c>
      <c r="E392" s="14">
        <f>[1]CPUs!I3495</f>
        <v>462.24</v>
      </c>
      <c r="F392" s="14">
        <f>[1]CPUs!J3500</f>
        <v>571.46</v>
      </c>
      <c r="G392" s="14">
        <v>1142.92</v>
      </c>
      <c r="H392" s="14">
        <v>0</v>
      </c>
      <c r="I392" s="14">
        <v>0</v>
      </c>
      <c r="J392" s="14">
        <v>0</v>
      </c>
      <c r="K392" s="14">
        <v>0</v>
      </c>
      <c r="L392" s="14">
        <v>0</v>
      </c>
      <c r="M392" s="14">
        <v>0</v>
      </c>
    </row>
    <row r="393" spans="1:13" ht="39" hidden="1" customHeight="1" x14ac:dyDescent="0.2">
      <c r="A393" s="12" t="s">
        <v>784</v>
      </c>
      <c r="B393" s="12" t="s">
        <v>785</v>
      </c>
      <c r="C393" s="13" t="s">
        <v>28</v>
      </c>
      <c r="D393" s="14">
        <v>2</v>
      </c>
      <c r="E393" s="14">
        <f>[1]CPUs!I3503</f>
        <v>117.43</v>
      </c>
      <c r="F393" s="14">
        <f>[1]CPUs!J3509</f>
        <v>145.16999999999999</v>
      </c>
      <c r="G393" s="14">
        <v>290.33999999999997</v>
      </c>
      <c r="H393" s="14">
        <v>0</v>
      </c>
      <c r="I393" s="14">
        <v>0</v>
      </c>
      <c r="J393" s="14">
        <v>0</v>
      </c>
      <c r="K393" s="14">
        <v>0</v>
      </c>
      <c r="L393" s="14">
        <v>0</v>
      </c>
      <c r="M393" s="14">
        <v>0</v>
      </c>
    </row>
    <row r="394" spans="1:13" ht="26.1" hidden="1" customHeight="1" x14ac:dyDescent="0.2">
      <c r="A394" s="12" t="s">
        <v>786</v>
      </c>
      <c r="B394" s="12" t="s">
        <v>787</v>
      </c>
      <c r="C394" s="13" t="s">
        <v>28</v>
      </c>
      <c r="D394" s="14">
        <v>1</v>
      </c>
      <c r="E394" s="14">
        <f>[1]CPUs!I3512</f>
        <v>234.54787420000002</v>
      </c>
      <c r="F394" s="14">
        <f>[1]CPUs!J3521</f>
        <v>289.97153687346002</v>
      </c>
      <c r="G394" s="14">
        <v>289.97000000000003</v>
      </c>
      <c r="H394" s="14">
        <v>0</v>
      </c>
      <c r="I394" s="14">
        <v>0</v>
      </c>
      <c r="J394" s="14">
        <v>0</v>
      </c>
      <c r="K394" s="14">
        <v>0</v>
      </c>
      <c r="L394" s="14">
        <v>0</v>
      </c>
      <c r="M394" s="14">
        <v>0</v>
      </c>
    </row>
    <row r="395" spans="1:13" ht="51.95" hidden="1" customHeight="1" x14ac:dyDescent="0.2">
      <c r="A395" s="12" t="s">
        <v>788</v>
      </c>
      <c r="B395" s="12" t="s">
        <v>789</v>
      </c>
      <c r="C395" s="13" t="s">
        <v>28</v>
      </c>
      <c r="D395" s="14">
        <v>1</v>
      </c>
      <c r="E395" s="14">
        <f>[1]CPUs!I3524</f>
        <v>217.88</v>
      </c>
      <c r="F395" s="14">
        <f>[1]CPUs!J3529</f>
        <v>269.36</v>
      </c>
      <c r="G395" s="14">
        <v>269.36</v>
      </c>
      <c r="H395" s="14">
        <v>0</v>
      </c>
      <c r="I395" s="14">
        <v>0</v>
      </c>
      <c r="J395" s="14">
        <v>0</v>
      </c>
      <c r="K395" s="14">
        <v>0</v>
      </c>
      <c r="L395" s="14">
        <v>0</v>
      </c>
      <c r="M395" s="14">
        <v>0</v>
      </c>
    </row>
    <row r="396" spans="1:13" ht="39" hidden="1" customHeight="1" x14ac:dyDescent="0.2">
      <c r="A396" s="12" t="s">
        <v>790</v>
      </c>
      <c r="B396" s="12" t="s">
        <v>368</v>
      </c>
      <c r="C396" s="13" t="s">
        <v>28</v>
      </c>
      <c r="D396" s="14">
        <v>1</v>
      </c>
      <c r="E396" s="14">
        <f>[1]CPUs!I3532</f>
        <v>129.68</v>
      </c>
      <c r="F396" s="14">
        <f>[1]CPUs!J3538</f>
        <v>160.32</v>
      </c>
      <c r="G396" s="14">
        <v>160.32</v>
      </c>
      <c r="H396" s="14">
        <v>0</v>
      </c>
      <c r="I396" s="14">
        <v>0</v>
      </c>
      <c r="J396" s="14">
        <v>0</v>
      </c>
      <c r="K396" s="14">
        <v>0</v>
      </c>
      <c r="L396" s="14">
        <v>0</v>
      </c>
      <c r="M396" s="14">
        <v>0</v>
      </c>
    </row>
    <row r="397" spans="1:13" ht="26.1" hidden="1" customHeight="1" x14ac:dyDescent="0.2">
      <c r="A397" s="12" t="s">
        <v>791</v>
      </c>
      <c r="B397" s="12" t="s">
        <v>792</v>
      </c>
      <c r="C397" s="13" t="s">
        <v>59</v>
      </c>
      <c r="D397" s="14">
        <v>2.58</v>
      </c>
      <c r="E397" s="14">
        <f>[1]CPUs!I3542</f>
        <v>915.49</v>
      </c>
      <c r="F397" s="14">
        <f>[1]CPUs!J3547</f>
        <v>1131.82</v>
      </c>
      <c r="G397" s="14">
        <v>2920.09</v>
      </c>
      <c r="H397" s="14">
        <v>0</v>
      </c>
      <c r="I397" s="14">
        <v>0</v>
      </c>
      <c r="J397" s="14">
        <v>0</v>
      </c>
      <c r="K397" s="14">
        <v>0</v>
      </c>
      <c r="L397" s="14">
        <v>0</v>
      </c>
      <c r="M397" s="14">
        <v>0</v>
      </c>
    </row>
    <row r="398" spans="1:13" ht="26.1" hidden="1" customHeight="1" x14ac:dyDescent="0.2">
      <c r="A398" s="12" t="s">
        <v>793</v>
      </c>
      <c r="B398" s="12" t="s">
        <v>794</v>
      </c>
      <c r="C398" s="13" t="s">
        <v>59</v>
      </c>
      <c r="D398" s="14">
        <v>3.75</v>
      </c>
      <c r="E398" s="14">
        <f>[1]CPUs!I3550</f>
        <v>799.93</v>
      </c>
      <c r="F398" s="14">
        <f>[1]CPUs!J3555</f>
        <v>988.95</v>
      </c>
      <c r="G398" s="14">
        <v>3708.56</v>
      </c>
      <c r="H398" s="14">
        <v>0</v>
      </c>
      <c r="I398" s="14">
        <v>0</v>
      </c>
      <c r="J398" s="14">
        <v>0</v>
      </c>
      <c r="K398" s="14">
        <v>0</v>
      </c>
      <c r="L398" s="14">
        <v>0</v>
      </c>
      <c r="M398" s="14">
        <v>0</v>
      </c>
    </row>
    <row r="399" spans="1:13" ht="26.1" hidden="1" customHeight="1" x14ac:dyDescent="0.2">
      <c r="A399" s="12" t="s">
        <v>795</v>
      </c>
      <c r="B399" s="12" t="s">
        <v>796</v>
      </c>
      <c r="C399" s="13" t="s">
        <v>31</v>
      </c>
      <c r="D399" s="14">
        <v>15.2</v>
      </c>
      <c r="E399" s="14">
        <f>[1]CPUs!I3558</f>
        <v>224.66</v>
      </c>
      <c r="F399" s="14">
        <f>[1]CPUs!J3565</f>
        <v>277.74</v>
      </c>
      <c r="G399" s="14">
        <v>4221.6400000000003</v>
      </c>
      <c r="H399" s="14">
        <v>0</v>
      </c>
      <c r="I399" s="14">
        <v>0</v>
      </c>
      <c r="J399" s="14">
        <v>0</v>
      </c>
      <c r="K399" s="14">
        <v>0</v>
      </c>
      <c r="L399" s="14">
        <v>0</v>
      </c>
      <c r="M399" s="14">
        <v>0</v>
      </c>
    </row>
    <row r="400" spans="1:13" ht="26.1" hidden="1" customHeight="1" x14ac:dyDescent="0.2">
      <c r="A400" s="12" t="s">
        <v>797</v>
      </c>
      <c r="B400" s="12" t="s">
        <v>798</v>
      </c>
      <c r="C400" s="13" t="s">
        <v>31</v>
      </c>
      <c r="D400" s="14">
        <v>89.46</v>
      </c>
      <c r="E400" s="14">
        <f>[1]CPUs!I3568</f>
        <v>439.14629999999994</v>
      </c>
      <c r="F400" s="14">
        <f>[1]CPUs!J3579</f>
        <v>542.91657068999996</v>
      </c>
      <c r="G400" s="14">
        <v>48569.31</v>
      </c>
      <c r="H400" s="14">
        <v>0</v>
      </c>
      <c r="I400" s="14">
        <v>0</v>
      </c>
      <c r="J400" s="14">
        <v>0</v>
      </c>
      <c r="K400" s="14">
        <v>0</v>
      </c>
      <c r="L400" s="14">
        <v>0</v>
      </c>
      <c r="M400" s="14">
        <v>0</v>
      </c>
    </row>
    <row r="401" spans="1:13" ht="26.1" hidden="1" customHeight="1" x14ac:dyDescent="0.2">
      <c r="A401" s="12" t="s">
        <v>799</v>
      </c>
      <c r="B401" s="12" t="s">
        <v>800</v>
      </c>
      <c r="C401" s="13" t="s">
        <v>31</v>
      </c>
      <c r="D401" s="14">
        <v>4</v>
      </c>
      <c r="E401" s="14">
        <f>[1]CPUs!I3582</f>
        <v>556.15</v>
      </c>
      <c r="F401" s="14">
        <f>[1]CPUs!J3590</f>
        <v>687.56</v>
      </c>
      <c r="G401" s="14">
        <v>2750.24</v>
      </c>
      <c r="H401" s="14">
        <v>0</v>
      </c>
      <c r="I401" s="14">
        <v>0</v>
      </c>
      <c r="J401" s="14">
        <v>0</v>
      </c>
      <c r="K401" s="14">
        <v>0</v>
      </c>
      <c r="L401" s="14">
        <v>0</v>
      </c>
      <c r="M401" s="14">
        <v>0</v>
      </c>
    </row>
    <row r="402" spans="1:13" ht="24" hidden="1" customHeight="1" x14ac:dyDescent="0.2">
      <c r="A402" s="17" t="s">
        <v>801</v>
      </c>
      <c r="B402" s="17" t="s">
        <v>802</v>
      </c>
      <c r="C402" s="17"/>
      <c r="D402" s="21"/>
      <c r="E402" s="20"/>
      <c r="F402" s="20"/>
      <c r="G402" s="21">
        <v>54575.009999999995</v>
      </c>
      <c r="H402" s="21"/>
      <c r="I402" s="20"/>
      <c r="J402" s="21"/>
      <c r="K402" s="21">
        <v>0</v>
      </c>
      <c r="L402" s="21">
        <v>0</v>
      </c>
      <c r="M402" s="21">
        <v>0</v>
      </c>
    </row>
    <row r="403" spans="1:13" ht="51.95" hidden="1" customHeight="1" x14ac:dyDescent="0.2">
      <c r="A403" s="12" t="s">
        <v>803</v>
      </c>
      <c r="B403" s="12" t="s">
        <v>804</v>
      </c>
      <c r="C403" s="13" t="s">
        <v>31</v>
      </c>
      <c r="D403" s="14">
        <v>247.89</v>
      </c>
      <c r="E403" s="14">
        <f>[1]CPUs!I3593</f>
        <v>3.73</v>
      </c>
      <c r="F403" s="14">
        <f>[1]CPUs!J3598</f>
        <v>4.6100000000000003</v>
      </c>
      <c r="G403" s="14">
        <v>1142.77</v>
      </c>
      <c r="H403" s="14">
        <v>0</v>
      </c>
      <c r="I403" s="14">
        <v>0</v>
      </c>
      <c r="J403" s="14">
        <v>0</v>
      </c>
      <c r="K403" s="14">
        <v>0</v>
      </c>
      <c r="L403" s="14">
        <v>0</v>
      </c>
      <c r="M403" s="14">
        <v>0</v>
      </c>
    </row>
    <row r="404" spans="1:13" ht="65.099999999999994" hidden="1" customHeight="1" x14ac:dyDescent="0.2">
      <c r="A404" s="12" t="s">
        <v>805</v>
      </c>
      <c r="B404" s="12" t="s">
        <v>806</v>
      </c>
      <c r="C404" s="13" t="s">
        <v>31</v>
      </c>
      <c r="D404" s="14">
        <v>185.8</v>
      </c>
      <c r="E404" s="14">
        <f>[1]CPUs!I3601</f>
        <v>68.2</v>
      </c>
      <c r="F404" s="14">
        <f>[1]CPUs!J3606</f>
        <v>84.31</v>
      </c>
      <c r="G404" s="14">
        <v>15664.79</v>
      </c>
      <c r="H404" s="14">
        <v>0</v>
      </c>
      <c r="I404" s="14">
        <v>0</v>
      </c>
      <c r="J404" s="14">
        <v>0</v>
      </c>
      <c r="K404" s="14">
        <v>0</v>
      </c>
      <c r="L404" s="14">
        <v>0</v>
      </c>
      <c r="M404" s="14">
        <v>0</v>
      </c>
    </row>
    <row r="405" spans="1:13" ht="24" hidden="1" customHeight="1" x14ac:dyDescent="0.2">
      <c r="A405" s="17" t="s">
        <v>807</v>
      </c>
      <c r="B405" s="17" t="s">
        <v>204</v>
      </c>
      <c r="C405" s="17"/>
      <c r="D405" s="21"/>
      <c r="E405" s="20"/>
      <c r="F405" s="20"/>
      <c r="G405" s="21">
        <v>37767.449999999997</v>
      </c>
      <c r="H405" s="21"/>
      <c r="I405" s="20"/>
      <c r="J405" s="21"/>
      <c r="K405" s="21">
        <v>0</v>
      </c>
      <c r="L405" s="21">
        <v>0</v>
      </c>
      <c r="M405" s="21">
        <v>0</v>
      </c>
    </row>
    <row r="406" spans="1:13" ht="39" hidden="1" customHeight="1" x14ac:dyDescent="0.2">
      <c r="A406" s="12" t="s">
        <v>808</v>
      </c>
      <c r="B406" s="12" t="s">
        <v>216</v>
      </c>
      <c r="C406" s="13" t="s">
        <v>31</v>
      </c>
      <c r="D406" s="14">
        <v>247.89</v>
      </c>
      <c r="E406" s="14">
        <f>[1]CPUs!I3609</f>
        <v>3.5169600000000001</v>
      </c>
      <c r="F406" s="14">
        <f>[1]CPUs!J3614</f>
        <v>4.3480176479999999</v>
      </c>
      <c r="G406" s="14">
        <v>1077.83</v>
      </c>
      <c r="H406" s="14">
        <v>0</v>
      </c>
      <c r="I406" s="14">
        <v>0</v>
      </c>
      <c r="J406" s="14">
        <v>0</v>
      </c>
      <c r="K406" s="14">
        <v>0</v>
      </c>
      <c r="L406" s="14">
        <v>0</v>
      </c>
      <c r="M406" s="14">
        <v>0</v>
      </c>
    </row>
    <row r="407" spans="1:13" ht="39" hidden="1" customHeight="1" x14ac:dyDescent="0.2">
      <c r="A407" s="12" t="s">
        <v>809</v>
      </c>
      <c r="B407" s="12" t="s">
        <v>810</v>
      </c>
      <c r="C407" s="13" t="s">
        <v>31</v>
      </c>
      <c r="D407" s="14">
        <v>247.89</v>
      </c>
      <c r="E407" s="14">
        <f>[1]CPUs!I3618</f>
        <v>14.465938911999999</v>
      </c>
      <c r="F407" s="14">
        <f>[1]CPUs!J3624</f>
        <v>17.884240276905597</v>
      </c>
      <c r="G407" s="14">
        <v>4433.32</v>
      </c>
      <c r="H407" s="14">
        <v>0</v>
      </c>
      <c r="I407" s="14">
        <v>0</v>
      </c>
      <c r="J407" s="14">
        <v>0</v>
      </c>
      <c r="K407" s="14">
        <v>0</v>
      </c>
      <c r="L407" s="14">
        <v>0</v>
      </c>
      <c r="M407" s="14">
        <v>0</v>
      </c>
    </row>
    <row r="408" spans="1:13" ht="39" hidden="1" customHeight="1" x14ac:dyDescent="0.2">
      <c r="A408" s="12" t="s">
        <v>811</v>
      </c>
      <c r="B408" s="12" t="s">
        <v>812</v>
      </c>
      <c r="C408" s="13" t="s">
        <v>31</v>
      </c>
      <c r="D408" s="14">
        <v>247.89</v>
      </c>
      <c r="E408" s="14">
        <f>[1]CPUs!I3627</f>
        <v>9.5299999999999994</v>
      </c>
      <c r="F408" s="14">
        <f>[1]CPUs!J3632</f>
        <v>11.78</v>
      </c>
      <c r="G408" s="14">
        <v>2920.14</v>
      </c>
      <c r="H408" s="14">
        <v>0</v>
      </c>
      <c r="I408" s="14">
        <v>0</v>
      </c>
      <c r="J408" s="14">
        <v>0</v>
      </c>
      <c r="K408" s="14">
        <v>0</v>
      </c>
      <c r="L408" s="14">
        <v>0</v>
      </c>
      <c r="M408" s="14">
        <v>0</v>
      </c>
    </row>
    <row r="409" spans="1:13" ht="26.1" hidden="1" customHeight="1" x14ac:dyDescent="0.2">
      <c r="A409" s="12" t="s">
        <v>813</v>
      </c>
      <c r="B409" s="12" t="s">
        <v>814</v>
      </c>
      <c r="C409" s="13" t="s">
        <v>31</v>
      </c>
      <c r="D409" s="14">
        <v>605.35</v>
      </c>
      <c r="E409" s="14">
        <f>[1]CPUs!I3635</f>
        <v>38.657279999999993</v>
      </c>
      <c r="F409" s="14">
        <f>[1]CPUs!J3640</f>
        <v>47.791995263999993</v>
      </c>
      <c r="G409" s="14">
        <v>28930.880000000001</v>
      </c>
      <c r="H409" s="14">
        <v>0</v>
      </c>
      <c r="I409" s="14">
        <v>0</v>
      </c>
      <c r="J409" s="14">
        <v>0</v>
      </c>
      <c r="K409" s="14">
        <v>0</v>
      </c>
      <c r="L409" s="14">
        <v>0</v>
      </c>
      <c r="M409" s="14">
        <v>0</v>
      </c>
    </row>
    <row r="410" spans="1:13" ht="51.95" hidden="1" customHeight="1" x14ac:dyDescent="0.2">
      <c r="A410" s="12" t="s">
        <v>815</v>
      </c>
      <c r="B410" s="12" t="s">
        <v>816</v>
      </c>
      <c r="C410" s="13" t="s">
        <v>31</v>
      </c>
      <c r="D410" s="14">
        <v>8</v>
      </c>
      <c r="E410" s="14">
        <f>[1]CPUs!I3643</f>
        <v>40.98</v>
      </c>
      <c r="F410" s="14">
        <f>[1]CPUs!J3648</f>
        <v>50.66</v>
      </c>
      <c r="G410" s="14">
        <v>405.28</v>
      </c>
      <c r="H410" s="14">
        <v>0</v>
      </c>
      <c r="I410" s="14">
        <v>0</v>
      </c>
      <c r="J410" s="14">
        <v>0</v>
      </c>
      <c r="K410" s="14">
        <v>0</v>
      </c>
      <c r="L410" s="14">
        <v>0</v>
      </c>
      <c r="M410" s="14">
        <v>0</v>
      </c>
    </row>
    <row r="411" spans="1:13" ht="24" hidden="1" customHeight="1" x14ac:dyDescent="0.2">
      <c r="A411" s="17" t="s">
        <v>817</v>
      </c>
      <c r="B411" s="17" t="s">
        <v>818</v>
      </c>
      <c r="C411" s="17"/>
      <c r="D411" s="21"/>
      <c r="E411" s="20"/>
      <c r="F411" s="20"/>
      <c r="G411" s="21">
        <v>21840.69</v>
      </c>
      <c r="H411" s="21"/>
      <c r="I411" s="20"/>
      <c r="J411" s="21"/>
      <c r="K411" s="21">
        <v>0</v>
      </c>
      <c r="L411" s="21">
        <v>0</v>
      </c>
      <c r="M411" s="21">
        <v>0</v>
      </c>
    </row>
    <row r="412" spans="1:13" ht="24" hidden="1" customHeight="1" x14ac:dyDescent="0.2">
      <c r="A412" s="22" t="s">
        <v>819</v>
      </c>
      <c r="B412" s="22" t="s">
        <v>818</v>
      </c>
      <c r="C412" s="23" t="s">
        <v>31</v>
      </c>
      <c r="D412" s="24">
        <v>6160.83</v>
      </c>
      <c r="E412" s="24">
        <f>[1]CPUs!I3651</f>
        <v>2.8675000000000002</v>
      </c>
      <c r="F412" s="24">
        <f>[1]CPUs!J3655</f>
        <v>3.5450902500000003</v>
      </c>
      <c r="G412" s="24">
        <v>21840.69</v>
      </c>
      <c r="H412" s="24">
        <v>0</v>
      </c>
      <c r="I412" s="24">
        <v>0</v>
      </c>
      <c r="J412" s="24">
        <v>0</v>
      </c>
      <c r="K412" s="24">
        <v>0</v>
      </c>
      <c r="L412" s="24">
        <v>0</v>
      </c>
      <c r="M412" s="24">
        <v>0</v>
      </c>
    </row>
    <row r="413" spans="1:13" ht="20.25" customHeight="1" x14ac:dyDescent="0.2">
      <c r="A413" s="90" t="s">
        <v>20</v>
      </c>
      <c r="B413" s="90"/>
      <c r="C413" s="90"/>
      <c r="D413" s="90"/>
      <c r="E413" s="90"/>
      <c r="F413" s="90"/>
      <c r="G413" s="25">
        <v>19889930.050000001</v>
      </c>
      <c r="H413" s="26"/>
      <c r="I413" s="26"/>
      <c r="J413" s="26"/>
      <c r="K413" s="25">
        <v>5012079.2997879935</v>
      </c>
      <c r="L413" s="25">
        <v>611130.88618264464</v>
      </c>
      <c r="M413" s="25">
        <v>5623210.1459706388</v>
      </c>
    </row>
    <row r="414" spans="1:13" ht="26.25" customHeight="1" x14ac:dyDescent="0.2">
      <c r="A414" s="27"/>
      <c r="B414" s="28"/>
      <c r="C414" s="27"/>
      <c r="D414" s="91"/>
      <c r="E414" s="92"/>
      <c r="F414" s="93"/>
      <c r="G414" s="92"/>
      <c r="H414" s="29"/>
      <c r="I414" s="27"/>
      <c r="J414" s="27"/>
      <c r="K414" s="29"/>
      <c r="L414" s="27"/>
      <c r="M414" s="27"/>
    </row>
    <row r="415" spans="1:13" x14ac:dyDescent="0.2">
      <c r="A415" s="27"/>
      <c r="B415" s="27"/>
      <c r="C415" s="27"/>
      <c r="D415" s="27"/>
      <c r="E415" s="27"/>
      <c r="F415" s="27"/>
      <c r="G415" s="27"/>
      <c r="H415" s="27"/>
      <c r="I415" s="27"/>
      <c r="J415" s="27"/>
      <c r="K415" s="27"/>
      <c r="L415" s="27"/>
      <c r="M415" s="27"/>
    </row>
    <row r="416" spans="1:13" x14ac:dyDescent="0.2">
      <c r="A416" s="94"/>
      <c r="B416" s="95"/>
      <c r="C416" s="95"/>
      <c r="D416" s="95"/>
      <c r="E416" s="95"/>
      <c r="F416" s="95"/>
      <c r="G416" s="95"/>
      <c r="H416" s="30"/>
      <c r="I416" s="30"/>
      <c r="J416" s="30"/>
      <c r="K416" s="30"/>
      <c r="L416" s="30"/>
      <c r="M416" s="30"/>
    </row>
    <row r="417" spans="1:13" x14ac:dyDescent="0.2">
      <c r="A417" s="30"/>
      <c r="B417" s="30"/>
      <c r="C417" s="30"/>
      <c r="D417" s="30"/>
      <c r="E417" s="30"/>
      <c r="F417" s="30"/>
      <c r="G417" s="30"/>
      <c r="H417" s="30"/>
      <c r="I417" s="30"/>
      <c r="J417" s="30"/>
      <c r="K417" s="30"/>
      <c r="L417" s="30"/>
      <c r="M417" s="30"/>
    </row>
  </sheetData>
  <mergeCells count="33">
    <mergeCell ref="A5:G5"/>
    <mergeCell ref="H5:J5"/>
    <mergeCell ref="K5:M5"/>
    <mergeCell ref="A1:A2"/>
    <mergeCell ref="C1:D1"/>
    <mergeCell ref="E1:F1"/>
    <mergeCell ref="C2:D2"/>
    <mergeCell ref="E2:F2"/>
    <mergeCell ref="A3:G3"/>
    <mergeCell ref="H3:J3"/>
    <mergeCell ref="K3:M3"/>
    <mergeCell ref="A4:G4"/>
    <mergeCell ref="H4:J4"/>
    <mergeCell ref="K4:M4"/>
    <mergeCell ref="A6:G6"/>
    <mergeCell ref="H6:J6"/>
    <mergeCell ref="K6:M6"/>
    <mergeCell ref="A7:G7"/>
    <mergeCell ref="H7:J7"/>
    <mergeCell ref="K7:M7"/>
    <mergeCell ref="H8:M8"/>
    <mergeCell ref="A9:M9"/>
    <mergeCell ref="A11:A12"/>
    <mergeCell ref="B11:B12"/>
    <mergeCell ref="C11:C12"/>
    <mergeCell ref="D11:G11"/>
    <mergeCell ref="H11:J11"/>
    <mergeCell ref="K11:M11"/>
    <mergeCell ref="A413:F413"/>
    <mergeCell ref="D414:E414"/>
    <mergeCell ref="F414:G414"/>
    <mergeCell ref="A416:G416"/>
    <mergeCell ref="A8:G8"/>
  </mergeCells>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E748-A3CF-4707-A4E2-D93047B56F2E}">
  <dimension ref="A1:E106"/>
  <sheetViews>
    <sheetView view="pageBreakPreview" topLeftCell="A30" zoomScale="90" zoomScaleNormal="95" zoomScaleSheetLayoutView="90" workbookViewId="0">
      <selection activeCell="E27" sqref="E27"/>
    </sheetView>
  </sheetViews>
  <sheetFormatPr defaultRowHeight="12.75" x14ac:dyDescent="0.2"/>
  <cols>
    <col min="1" max="1" width="17" style="36" customWidth="1"/>
    <col min="2" max="2" width="15.625" style="36" customWidth="1"/>
    <col min="3" max="3" width="14.75" style="36" customWidth="1"/>
    <col min="4" max="4" width="17.625" style="36" customWidth="1"/>
    <col min="5" max="5" width="15.375" style="43" customWidth="1"/>
    <col min="6" max="16384" width="9" style="34"/>
  </cols>
  <sheetData>
    <row r="1" spans="1:5" x14ac:dyDescent="0.2">
      <c r="A1" s="31"/>
      <c r="B1" s="32"/>
      <c r="C1" s="32"/>
      <c r="D1" s="32"/>
      <c r="E1" s="33"/>
    </row>
    <row r="2" spans="1:5" x14ac:dyDescent="0.2">
      <c r="A2" s="35"/>
      <c r="E2" s="37"/>
    </row>
    <row r="3" spans="1:5" x14ac:dyDescent="0.2">
      <c r="A3" s="35"/>
      <c r="E3" s="37"/>
    </row>
    <row r="4" spans="1:5" x14ac:dyDescent="0.2">
      <c r="A4" s="35"/>
      <c r="E4" s="37"/>
    </row>
    <row r="5" spans="1:5" x14ac:dyDescent="0.2">
      <c r="A5" s="38"/>
      <c r="B5" s="39"/>
      <c r="C5" s="40"/>
      <c r="D5" s="40"/>
      <c r="E5" s="41"/>
    </row>
    <row r="6" spans="1:5" x14ac:dyDescent="0.2">
      <c r="A6" s="38" t="s">
        <v>820</v>
      </c>
      <c r="B6" s="39"/>
      <c r="C6" s="40"/>
      <c r="D6" s="40"/>
      <c r="E6" s="41"/>
    </row>
    <row r="7" spans="1:5" x14ac:dyDescent="0.2">
      <c r="A7" s="38" t="s">
        <v>2</v>
      </c>
      <c r="B7" s="39"/>
      <c r="C7" s="40"/>
      <c r="D7" s="40"/>
      <c r="E7" s="41"/>
    </row>
    <row r="8" spans="1:5" x14ac:dyDescent="0.2">
      <c r="A8" s="38" t="s">
        <v>8</v>
      </c>
      <c r="B8" s="39"/>
      <c r="C8" s="40"/>
      <c r="D8" s="40"/>
      <c r="E8" s="41"/>
    </row>
    <row r="9" spans="1:5" x14ac:dyDescent="0.2">
      <c r="A9" s="38" t="s">
        <v>874</v>
      </c>
      <c r="B9" s="39"/>
      <c r="C9" s="40"/>
      <c r="D9" s="40"/>
      <c r="E9" s="41"/>
    </row>
    <row r="10" spans="1:5" ht="13.5" thickBot="1" x14ac:dyDescent="0.25">
      <c r="A10" s="42"/>
      <c r="B10" s="43"/>
      <c r="C10" s="43"/>
      <c r="D10" s="43"/>
      <c r="E10" s="37"/>
    </row>
    <row r="11" spans="1:5" s="44" customFormat="1" ht="21" customHeight="1" thickBot="1" x14ac:dyDescent="0.25">
      <c r="A11" s="140" t="s">
        <v>901</v>
      </c>
      <c r="B11" s="141"/>
      <c r="C11" s="141"/>
      <c r="D11" s="141"/>
      <c r="E11" s="142"/>
    </row>
    <row r="12" spans="1:5" x14ac:dyDescent="0.2">
      <c r="A12" s="35"/>
      <c r="E12" s="37"/>
    </row>
    <row r="13" spans="1:5" ht="17.25" customHeight="1" x14ac:dyDescent="0.2">
      <c r="A13" s="45" t="s">
        <v>937</v>
      </c>
      <c r="B13" s="138" t="s">
        <v>25</v>
      </c>
      <c r="C13" s="138"/>
      <c r="D13" s="138"/>
      <c r="E13" s="138"/>
    </row>
    <row r="14" spans="1:5" s="44" customFormat="1" ht="18.75" customHeight="1" x14ac:dyDescent="0.2">
      <c r="A14" s="46" t="s">
        <v>938</v>
      </c>
      <c r="B14" s="125" t="s">
        <v>27</v>
      </c>
      <c r="C14" s="126"/>
      <c r="D14" s="126"/>
      <c r="E14" s="127"/>
    </row>
    <row r="15" spans="1:5" ht="15" customHeight="1" x14ac:dyDescent="0.2">
      <c r="A15" s="128" t="s">
        <v>939</v>
      </c>
      <c r="B15" s="128"/>
      <c r="C15" s="128"/>
      <c r="D15" s="129"/>
      <c r="E15" s="56">
        <v>1</v>
      </c>
    </row>
    <row r="16" spans="1:5" ht="15" customHeight="1" x14ac:dyDescent="0.2">
      <c r="A16" s="128" t="s">
        <v>940</v>
      </c>
      <c r="B16" s="128"/>
      <c r="C16" s="128"/>
      <c r="D16" s="129"/>
      <c r="E16" s="56">
        <v>11</v>
      </c>
    </row>
    <row r="17" spans="1:5" ht="15" customHeight="1" x14ac:dyDescent="0.2">
      <c r="A17" s="128" t="s">
        <v>941</v>
      </c>
      <c r="B17" s="128"/>
      <c r="C17" s="128"/>
      <c r="D17" s="129"/>
      <c r="E17" s="56">
        <v>6</v>
      </c>
    </row>
    <row r="18" spans="1:5" ht="15" customHeight="1" x14ac:dyDescent="0.2">
      <c r="A18" s="130" t="s">
        <v>942</v>
      </c>
      <c r="B18" s="130"/>
      <c r="C18" s="130"/>
      <c r="D18" s="131"/>
      <c r="E18" s="56">
        <v>1</v>
      </c>
    </row>
    <row r="19" spans="1:5" ht="14.25" customHeight="1" x14ac:dyDescent="0.2">
      <c r="A19" s="35"/>
      <c r="E19" s="37"/>
    </row>
    <row r="20" spans="1:5" ht="17.25" customHeight="1" x14ac:dyDescent="0.2">
      <c r="A20" s="45" t="s">
        <v>821</v>
      </c>
      <c r="B20" s="138" t="s">
        <v>822</v>
      </c>
      <c r="C20" s="138"/>
      <c r="D20" s="138"/>
      <c r="E20" s="138"/>
    </row>
    <row r="21" spans="1:5" ht="3.75" customHeight="1" x14ac:dyDescent="0.2">
      <c r="A21" s="47"/>
      <c r="B21" s="48"/>
      <c r="C21" s="48"/>
      <c r="D21" s="49"/>
      <c r="E21" s="50"/>
    </row>
    <row r="22" spans="1:5" s="44" customFormat="1" ht="19.5" customHeight="1" x14ac:dyDescent="0.2">
      <c r="A22" s="71" t="s">
        <v>824</v>
      </c>
      <c r="B22" s="143" t="s">
        <v>83</v>
      </c>
      <c r="C22" s="143"/>
      <c r="D22" s="143"/>
      <c r="E22" s="143"/>
    </row>
    <row r="23" spans="1:5" s="44" customFormat="1" ht="19.5" customHeight="1" x14ac:dyDescent="0.2">
      <c r="A23" s="76" t="s">
        <v>825</v>
      </c>
      <c r="B23" s="144" t="s">
        <v>85</v>
      </c>
      <c r="C23" s="144"/>
      <c r="D23" s="144"/>
      <c r="E23" s="144"/>
    </row>
    <row r="24" spans="1:5" s="44" customFormat="1" ht="34.5" customHeight="1" x14ac:dyDescent="0.2">
      <c r="A24" s="46" t="s">
        <v>823</v>
      </c>
      <c r="B24" s="125" t="s">
        <v>89</v>
      </c>
      <c r="C24" s="126"/>
      <c r="D24" s="126"/>
      <c r="E24" s="127"/>
    </row>
    <row r="25" spans="1:5" ht="15" customHeight="1" x14ac:dyDescent="0.2">
      <c r="A25" s="128" t="s">
        <v>902</v>
      </c>
      <c r="B25" s="128"/>
      <c r="C25" s="128"/>
      <c r="D25" s="129"/>
      <c r="E25" s="56">
        <f>'4.0'!E20</f>
        <v>183.89160000000001</v>
      </c>
    </row>
    <row r="26" spans="1:5" ht="15" customHeight="1" x14ac:dyDescent="0.2">
      <c r="A26" s="128" t="s">
        <v>936</v>
      </c>
      <c r="B26" s="128"/>
      <c r="C26" s="128"/>
      <c r="D26" s="129"/>
      <c r="E26" s="56">
        <f>Planilha!D42</f>
        <v>149.91</v>
      </c>
    </row>
    <row r="27" spans="1:5" ht="15" customHeight="1" x14ac:dyDescent="0.2">
      <c r="A27" s="128" t="s">
        <v>903</v>
      </c>
      <c r="B27" s="128"/>
      <c r="C27" s="128"/>
      <c r="D27" s="129"/>
      <c r="E27" s="56">
        <f>'4.0'!E22</f>
        <v>149.91</v>
      </c>
    </row>
    <row r="28" spans="1:5" ht="15" customHeight="1" x14ac:dyDescent="0.2">
      <c r="A28" s="130" t="s">
        <v>915</v>
      </c>
      <c r="B28" s="130"/>
      <c r="C28" s="130"/>
      <c r="D28" s="131"/>
      <c r="E28" s="56">
        <f>E25-E27</f>
        <v>33.981600000000014</v>
      </c>
    </row>
    <row r="29" spans="1:5" ht="14.25" customHeight="1" x14ac:dyDescent="0.2">
      <c r="A29" s="35"/>
      <c r="E29" s="37"/>
    </row>
    <row r="30" spans="1:5" s="44" customFormat="1" ht="18" customHeight="1" x14ac:dyDescent="0.2">
      <c r="A30" s="46"/>
      <c r="B30" s="139" t="s">
        <v>710</v>
      </c>
      <c r="C30" s="139"/>
      <c r="D30" s="139"/>
      <c r="E30" s="139"/>
    </row>
    <row r="31" spans="1:5" ht="15" customHeight="1" x14ac:dyDescent="0.2">
      <c r="A31" s="128" t="s">
        <v>904</v>
      </c>
      <c r="B31" s="128"/>
      <c r="C31" s="128"/>
      <c r="D31" s="129"/>
      <c r="E31" s="56">
        <f>'4.0'!E29</f>
        <v>227.82999999999998</v>
      </c>
    </row>
    <row r="32" spans="1:5" ht="15" customHeight="1" x14ac:dyDescent="0.2">
      <c r="A32" s="130" t="s">
        <v>925</v>
      </c>
      <c r="B32" s="130"/>
      <c r="C32" s="130"/>
      <c r="D32" s="131"/>
      <c r="E32" s="57">
        <f>'4.0'!E30</f>
        <v>227.82999999999998</v>
      </c>
    </row>
    <row r="33" spans="1:5" x14ac:dyDescent="0.2">
      <c r="A33" s="35"/>
      <c r="E33" s="37"/>
    </row>
    <row r="34" spans="1:5" s="44" customFormat="1" ht="31.5" customHeight="1" x14ac:dyDescent="0.2">
      <c r="A34" s="46"/>
      <c r="B34" s="139" t="s">
        <v>826</v>
      </c>
      <c r="C34" s="139"/>
      <c r="D34" s="139"/>
      <c r="E34" s="139"/>
    </row>
    <row r="35" spans="1:5" ht="15" customHeight="1" x14ac:dyDescent="0.2">
      <c r="A35" s="128" t="s">
        <v>904</v>
      </c>
      <c r="B35" s="128"/>
      <c r="C35" s="128"/>
      <c r="D35" s="129"/>
      <c r="E35" s="56">
        <f>'4.0'!E36</f>
        <v>964</v>
      </c>
    </row>
    <row r="36" spans="1:5" ht="15" customHeight="1" x14ac:dyDescent="0.2">
      <c r="A36" s="130" t="s">
        <v>925</v>
      </c>
      <c r="B36" s="130"/>
      <c r="C36" s="130"/>
      <c r="D36" s="131"/>
      <c r="E36" s="57">
        <f>'4.0'!E37</f>
        <v>964</v>
      </c>
    </row>
    <row r="37" spans="1:5" x14ac:dyDescent="0.2">
      <c r="A37" s="35"/>
      <c r="E37" s="37"/>
    </row>
    <row r="38" spans="1:5" s="44" customFormat="1" ht="19.5" customHeight="1" x14ac:dyDescent="0.2">
      <c r="A38" s="76" t="s">
        <v>829</v>
      </c>
      <c r="B38" s="144" t="s">
        <v>91</v>
      </c>
      <c r="C38" s="144"/>
      <c r="D38" s="144"/>
      <c r="E38" s="144"/>
    </row>
    <row r="39" spans="1:5" s="44" customFormat="1" ht="31.5" customHeight="1" x14ac:dyDescent="0.2">
      <c r="A39" s="46" t="s">
        <v>885</v>
      </c>
      <c r="B39" s="125" t="s">
        <v>95</v>
      </c>
      <c r="C39" s="126"/>
      <c r="D39" s="126"/>
      <c r="E39" s="127"/>
    </row>
    <row r="40" spans="1:5" ht="15" customHeight="1" x14ac:dyDescent="0.2">
      <c r="A40" s="128" t="s">
        <v>906</v>
      </c>
      <c r="B40" s="128"/>
      <c r="C40" s="128"/>
      <c r="D40" s="129"/>
      <c r="E40" s="56">
        <f>'4.0'!E50</f>
        <v>155.2045</v>
      </c>
    </row>
    <row r="41" spans="1:5" ht="15" customHeight="1" x14ac:dyDescent="0.2">
      <c r="A41" s="128" t="s">
        <v>943</v>
      </c>
      <c r="B41" s="128"/>
      <c r="C41" s="128"/>
      <c r="D41" s="129"/>
      <c r="E41" s="56">
        <f>Planilha!D45</f>
        <v>52.5</v>
      </c>
    </row>
    <row r="42" spans="1:5" ht="15" customHeight="1" x14ac:dyDescent="0.2">
      <c r="A42" s="128" t="s">
        <v>907</v>
      </c>
      <c r="B42" s="128"/>
      <c r="C42" s="128"/>
      <c r="D42" s="129"/>
      <c r="E42" s="56">
        <f>'4.0'!E52</f>
        <v>52.5</v>
      </c>
    </row>
    <row r="43" spans="1:5" ht="15" customHeight="1" x14ac:dyDescent="0.2">
      <c r="A43" s="130" t="s">
        <v>908</v>
      </c>
      <c r="B43" s="130"/>
      <c r="C43" s="130"/>
      <c r="D43" s="131"/>
      <c r="E43" s="73">
        <f>E40-E42</f>
        <v>102.7045</v>
      </c>
    </row>
    <row r="44" spans="1:5" x14ac:dyDescent="0.2">
      <c r="A44" s="35"/>
      <c r="E44" s="37"/>
    </row>
    <row r="45" spans="1:5" s="44" customFormat="1" ht="41.25" customHeight="1" x14ac:dyDescent="0.2">
      <c r="A45" s="46" t="s">
        <v>887</v>
      </c>
      <c r="B45" s="125" t="s">
        <v>97</v>
      </c>
      <c r="C45" s="126"/>
      <c r="D45" s="126"/>
      <c r="E45" s="127"/>
    </row>
    <row r="46" spans="1:5" ht="15" customHeight="1" x14ac:dyDescent="0.2">
      <c r="A46" s="128" t="s">
        <v>909</v>
      </c>
      <c r="B46" s="128"/>
      <c r="C46" s="128"/>
      <c r="D46" s="129"/>
      <c r="E46" s="56">
        <f>'4.0'!E60</f>
        <v>982.94</v>
      </c>
    </row>
    <row r="47" spans="1:5" ht="15" customHeight="1" x14ac:dyDescent="0.2">
      <c r="A47" s="128" t="s">
        <v>944</v>
      </c>
      <c r="B47" s="128"/>
      <c r="C47" s="128"/>
      <c r="D47" s="129"/>
      <c r="E47" s="56">
        <f>Planilha!D46</f>
        <v>136.63999999999999</v>
      </c>
    </row>
    <row r="48" spans="1:5" ht="15" customHeight="1" x14ac:dyDescent="0.2">
      <c r="A48" s="128" t="s">
        <v>910</v>
      </c>
      <c r="B48" s="128"/>
      <c r="C48" s="128"/>
      <c r="D48" s="129"/>
      <c r="E48" s="56">
        <f>'4.0'!E62</f>
        <v>136.63999999999999</v>
      </c>
    </row>
    <row r="49" spans="1:5" ht="15" customHeight="1" x14ac:dyDescent="0.2">
      <c r="A49" s="130" t="s">
        <v>923</v>
      </c>
      <c r="B49" s="130"/>
      <c r="C49" s="130"/>
      <c r="D49" s="131"/>
      <c r="E49" s="73">
        <f>E46-E48</f>
        <v>846.30000000000007</v>
      </c>
    </row>
    <row r="50" spans="1:5" x14ac:dyDescent="0.2">
      <c r="A50" s="35"/>
      <c r="E50" s="37"/>
    </row>
    <row r="51" spans="1:5" s="44" customFormat="1" ht="31.5" customHeight="1" x14ac:dyDescent="0.2">
      <c r="A51" s="46" t="s">
        <v>854</v>
      </c>
      <c r="B51" s="125" t="s">
        <v>99</v>
      </c>
      <c r="C51" s="126"/>
      <c r="D51" s="126"/>
      <c r="E51" s="127"/>
    </row>
    <row r="52" spans="1:5" ht="15" customHeight="1" x14ac:dyDescent="0.2">
      <c r="A52" s="128" t="s">
        <v>911</v>
      </c>
      <c r="B52" s="128"/>
      <c r="C52" s="128"/>
      <c r="D52" s="129"/>
      <c r="E52" s="56">
        <f>'4.0'!E78</f>
        <v>167.62825000000001</v>
      </c>
    </row>
    <row r="53" spans="1:5" ht="15" customHeight="1" x14ac:dyDescent="0.2">
      <c r="A53" s="128" t="s">
        <v>945</v>
      </c>
      <c r="B53" s="128"/>
      <c r="C53" s="128"/>
      <c r="D53" s="129"/>
      <c r="E53" s="56">
        <f>'4.0'!E79</f>
        <v>11.14</v>
      </c>
    </row>
    <row r="54" spans="1:5" ht="15" customHeight="1" x14ac:dyDescent="0.2">
      <c r="A54" s="128" t="s">
        <v>912</v>
      </c>
      <c r="B54" s="128"/>
      <c r="C54" s="128"/>
      <c r="D54" s="129"/>
      <c r="E54" s="56">
        <f>'4.0'!E80</f>
        <v>11.14</v>
      </c>
    </row>
    <row r="55" spans="1:5" ht="15" customHeight="1" x14ac:dyDescent="0.2">
      <c r="A55" s="130" t="s">
        <v>922</v>
      </c>
      <c r="B55" s="130"/>
      <c r="C55" s="130"/>
      <c r="D55" s="131"/>
      <c r="E55" s="73">
        <f>'4.0'!E81</f>
        <v>156.48824999999999</v>
      </c>
    </row>
    <row r="56" spans="1:5" x14ac:dyDescent="0.2">
      <c r="A56" s="35"/>
      <c r="E56" s="37"/>
    </row>
    <row r="57" spans="1:5" s="44" customFormat="1" ht="31.5" customHeight="1" x14ac:dyDescent="0.2">
      <c r="A57" s="46" t="s">
        <v>839</v>
      </c>
      <c r="B57" s="125" t="s">
        <v>103</v>
      </c>
      <c r="C57" s="126"/>
      <c r="D57" s="126"/>
      <c r="E57" s="127"/>
    </row>
    <row r="58" spans="1:5" ht="14.25" customHeight="1" x14ac:dyDescent="0.2">
      <c r="A58" s="128" t="s">
        <v>841</v>
      </c>
      <c r="B58" s="128"/>
      <c r="C58" s="128"/>
      <c r="D58" s="129"/>
      <c r="E58" s="56">
        <f>'4.0'!E87</f>
        <v>1154</v>
      </c>
    </row>
    <row r="59" spans="1:5" ht="15" customHeight="1" x14ac:dyDescent="0.2">
      <c r="A59" s="128" t="s">
        <v>913</v>
      </c>
      <c r="B59" s="128"/>
      <c r="C59" s="128"/>
      <c r="D59" s="129"/>
      <c r="E59" s="56">
        <f>'4.0'!E88</f>
        <v>145.19999999999999</v>
      </c>
    </row>
    <row r="60" spans="1:5" ht="15" customHeight="1" x14ac:dyDescent="0.2">
      <c r="A60" s="128" t="s">
        <v>916</v>
      </c>
      <c r="B60" s="128"/>
      <c r="C60" s="128"/>
      <c r="D60" s="129"/>
      <c r="E60" s="56">
        <f>'4.0'!E89</f>
        <v>447.1</v>
      </c>
    </row>
    <row r="61" spans="1:5" ht="15" customHeight="1" x14ac:dyDescent="0.2">
      <c r="A61" s="130" t="s">
        <v>914</v>
      </c>
      <c r="B61" s="130"/>
      <c r="C61" s="130"/>
      <c r="D61" s="131"/>
      <c r="E61" s="73">
        <f>'4.0'!E90</f>
        <v>301.90000000000003</v>
      </c>
    </row>
    <row r="62" spans="1:5" ht="15" customHeight="1" x14ac:dyDescent="0.2">
      <c r="A62" s="130" t="s">
        <v>921</v>
      </c>
      <c r="B62" s="130"/>
      <c r="C62" s="130"/>
      <c r="D62" s="131"/>
      <c r="E62" s="73">
        <f>'4.0'!E91</f>
        <v>706.9</v>
      </c>
    </row>
    <row r="63" spans="1:5" x14ac:dyDescent="0.2">
      <c r="A63" s="35"/>
      <c r="E63" s="37"/>
    </row>
    <row r="64" spans="1:5" s="44" customFormat="1" ht="33.75" customHeight="1" x14ac:dyDescent="0.2">
      <c r="A64" s="46" t="s">
        <v>844</v>
      </c>
      <c r="B64" s="125" t="s">
        <v>109</v>
      </c>
      <c r="C64" s="126"/>
      <c r="D64" s="126"/>
      <c r="E64" s="127"/>
    </row>
    <row r="65" spans="1:5" ht="14.25" customHeight="1" x14ac:dyDescent="0.2">
      <c r="A65" s="128" t="s">
        <v>917</v>
      </c>
      <c r="B65" s="128"/>
      <c r="C65" s="128"/>
      <c r="D65" s="129"/>
      <c r="E65" s="56">
        <f>'4.0'!E99</f>
        <v>1545.5</v>
      </c>
    </row>
    <row r="66" spans="1:5" ht="14.25" customHeight="1" x14ac:dyDescent="0.2">
      <c r="A66" s="128" t="s">
        <v>843</v>
      </c>
      <c r="B66" s="128"/>
      <c r="C66" s="128"/>
      <c r="D66" s="129"/>
      <c r="E66" s="56">
        <f>'4.0'!E100</f>
        <v>1018.8</v>
      </c>
    </row>
    <row r="67" spans="1:5" ht="15" customHeight="1" x14ac:dyDescent="0.2">
      <c r="A67" s="128" t="s">
        <v>918</v>
      </c>
      <c r="B67" s="128"/>
      <c r="C67" s="128"/>
      <c r="D67" s="129"/>
      <c r="E67" s="56">
        <f>'4.0'!E101</f>
        <v>965.8</v>
      </c>
    </row>
    <row r="68" spans="1:5" ht="15" customHeight="1" x14ac:dyDescent="0.2">
      <c r="A68" s="130" t="s">
        <v>919</v>
      </c>
      <c r="B68" s="130"/>
      <c r="C68" s="130"/>
      <c r="D68" s="131"/>
      <c r="E68" s="73">
        <f>'4.0'!E102</f>
        <v>53</v>
      </c>
    </row>
    <row r="69" spans="1:5" ht="15" customHeight="1" x14ac:dyDescent="0.2">
      <c r="A69" s="130" t="s">
        <v>920</v>
      </c>
      <c r="B69" s="130"/>
      <c r="C69" s="130"/>
      <c r="D69" s="131"/>
      <c r="E69" s="73">
        <f>'4.0'!E103</f>
        <v>526.70000000000005</v>
      </c>
    </row>
    <row r="70" spans="1:5" x14ac:dyDescent="0.2">
      <c r="A70" s="35"/>
      <c r="E70" s="37"/>
    </row>
    <row r="71" spans="1:5" s="44" customFormat="1" ht="33" customHeight="1" x14ac:dyDescent="0.2">
      <c r="A71" s="46" t="s">
        <v>845</v>
      </c>
      <c r="B71" s="125" t="s">
        <v>111</v>
      </c>
      <c r="C71" s="126"/>
      <c r="D71" s="126"/>
      <c r="E71" s="127"/>
    </row>
    <row r="72" spans="1:5" s="51" customFormat="1" ht="14.25" customHeight="1" x14ac:dyDescent="0.2">
      <c r="A72" s="128" t="s">
        <v>927</v>
      </c>
      <c r="B72" s="128"/>
      <c r="C72" s="128"/>
      <c r="D72" s="129"/>
      <c r="E72" s="56">
        <f>'4.0'!E126</f>
        <v>23.33455</v>
      </c>
    </row>
    <row r="73" spans="1:5" ht="14.25" customHeight="1" x14ac:dyDescent="0.2">
      <c r="A73" s="128" t="s">
        <v>846</v>
      </c>
      <c r="B73" s="128"/>
      <c r="C73" s="128"/>
      <c r="D73" s="129"/>
      <c r="E73" s="56">
        <f>'4.0'!E127</f>
        <v>2.36</v>
      </c>
    </row>
    <row r="74" spans="1:5" ht="14.25" customHeight="1" x14ac:dyDescent="0.2">
      <c r="A74" s="128" t="s">
        <v>928</v>
      </c>
      <c r="B74" s="128"/>
      <c r="C74" s="128"/>
      <c r="D74" s="129"/>
      <c r="E74" s="56">
        <f>'4.0'!E128</f>
        <v>2.36</v>
      </c>
    </row>
    <row r="75" spans="1:5" ht="15" customHeight="1" x14ac:dyDescent="0.2">
      <c r="A75" s="130" t="s">
        <v>929</v>
      </c>
      <c r="B75" s="130"/>
      <c r="C75" s="130"/>
      <c r="D75" s="131"/>
      <c r="E75" s="57">
        <f>'4.0'!E129</f>
        <v>20.974550000000001</v>
      </c>
    </row>
    <row r="76" spans="1:5" x14ac:dyDescent="0.2">
      <c r="A76" s="35"/>
      <c r="E76" s="37"/>
    </row>
    <row r="77" spans="1:5" s="44" customFormat="1" ht="33" customHeight="1" x14ac:dyDescent="0.2">
      <c r="A77" s="46" t="s">
        <v>847</v>
      </c>
      <c r="B77" s="125" t="s">
        <v>113</v>
      </c>
      <c r="C77" s="126"/>
      <c r="D77" s="126"/>
      <c r="E77" s="127"/>
    </row>
    <row r="78" spans="1:5" s="51" customFormat="1" ht="14.25" customHeight="1" x14ac:dyDescent="0.2">
      <c r="A78" s="128" t="s">
        <v>917</v>
      </c>
      <c r="B78" s="128"/>
      <c r="C78" s="128"/>
      <c r="D78" s="129"/>
      <c r="E78" s="56">
        <f>'4.0'!E136</f>
        <v>1919.4999999999998</v>
      </c>
    </row>
    <row r="79" spans="1:5" ht="14.25" customHeight="1" x14ac:dyDescent="0.2">
      <c r="A79" s="128" t="s">
        <v>843</v>
      </c>
      <c r="B79" s="128"/>
      <c r="C79" s="128"/>
      <c r="D79" s="129"/>
      <c r="E79" s="56">
        <f>'4.0'!E137</f>
        <v>289.2</v>
      </c>
    </row>
    <row r="80" spans="1:5" ht="14.25" customHeight="1" x14ac:dyDescent="0.2">
      <c r="A80" s="128" t="s">
        <v>918</v>
      </c>
      <c r="B80" s="128"/>
      <c r="C80" s="128"/>
      <c r="D80" s="129"/>
      <c r="E80" s="56">
        <f>'4.0'!E138</f>
        <v>289.2</v>
      </c>
    </row>
    <row r="81" spans="1:5" ht="15" customHeight="1" x14ac:dyDescent="0.2">
      <c r="A81" s="130" t="s">
        <v>848</v>
      </c>
      <c r="B81" s="130"/>
      <c r="C81" s="130"/>
      <c r="D81" s="131"/>
      <c r="E81" s="57">
        <f>'4.0'!E139</f>
        <v>1630.2999999999997</v>
      </c>
    </row>
    <row r="82" spans="1:5" x14ac:dyDescent="0.2">
      <c r="A82" s="35"/>
      <c r="E82" s="37"/>
    </row>
    <row r="83" spans="1:5" s="44" customFormat="1" ht="33" customHeight="1" x14ac:dyDescent="0.2">
      <c r="A83" s="46" t="s">
        <v>849</v>
      </c>
      <c r="B83" s="125" t="s">
        <v>117</v>
      </c>
      <c r="C83" s="126"/>
      <c r="D83" s="126"/>
      <c r="E83" s="127"/>
    </row>
    <row r="84" spans="1:5" s="51" customFormat="1" ht="14.25" customHeight="1" x14ac:dyDescent="0.2">
      <c r="A84" s="128" t="s">
        <v>917</v>
      </c>
      <c r="B84" s="128"/>
      <c r="C84" s="128"/>
      <c r="D84" s="129"/>
      <c r="E84" s="56">
        <f>'4.0'!E146</f>
        <v>1690.7</v>
      </c>
    </row>
    <row r="85" spans="1:5" ht="14.25" customHeight="1" x14ac:dyDescent="0.2">
      <c r="A85" s="128" t="s">
        <v>843</v>
      </c>
      <c r="B85" s="128"/>
      <c r="C85" s="128"/>
      <c r="D85" s="129"/>
      <c r="E85" s="56">
        <f>'4.0'!E147</f>
        <v>3312.7</v>
      </c>
    </row>
    <row r="86" spans="1:5" ht="14.25" customHeight="1" x14ac:dyDescent="0.2">
      <c r="A86" s="128" t="s">
        <v>918</v>
      </c>
      <c r="B86" s="128"/>
      <c r="C86" s="128"/>
      <c r="D86" s="129"/>
      <c r="E86" s="56">
        <f>'4.0'!E148</f>
        <v>1680.8</v>
      </c>
    </row>
    <row r="87" spans="1:5" ht="15" customHeight="1" x14ac:dyDescent="0.2">
      <c r="A87" s="130" t="s">
        <v>919</v>
      </c>
      <c r="B87" s="130"/>
      <c r="C87" s="130"/>
      <c r="D87" s="131"/>
      <c r="E87" s="57">
        <f>'4.0'!E149</f>
        <v>9.9000000000000909</v>
      </c>
    </row>
    <row r="88" spans="1:5" x14ac:dyDescent="0.2">
      <c r="A88" s="35"/>
      <c r="E88" s="37"/>
    </row>
    <row r="89" spans="1:5" s="44" customFormat="1" ht="33" customHeight="1" x14ac:dyDescent="0.2">
      <c r="A89" s="46"/>
      <c r="B89" s="125" t="s">
        <v>850</v>
      </c>
      <c r="C89" s="126"/>
      <c r="D89" s="126"/>
      <c r="E89" s="127"/>
    </row>
    <row r="90" spans="1:5" s="51" customFormat="1" ht="14.25" customHeight="1" x14ac:dyDescent="0.2">
      <c r="A90" s="128" t="s">
        <v>930</v>
      </c>
      <c r="B90" s="128"/>
      <c r="C90" s="128"/>
      <c r="D90" s="129"/>
      <c r="E90" s="56">
        <f>'4.0'!E157</f>
        <v>155.60999999999999</v>
      </c>
    </row>
    <row r="91" spans="1:5" ht="14.25" customHeight="1" x14ac:dyDescent="0.2">
      <c r="A91" s="128" t="s">
        <v>851</v>
      </c>
      <c r="B91" s="128"/>
      <c r="C91" s="128"/>
      <c r="D91" s="129"/>
      <c r="E91" s="56">
        <v>0</v>
      </c>
    </row>
    <row r="92" spans="1:5" ht="14.25" customHeight="1" x14ac:dyDescent="0.2">
      <c r="A92" s="130" t="s">
        <v>931</v>
      </c>
      <c r="B92" s="130"/>
      <c r="C92" s="130"/>
      <c r="D92" s="131"/>
      <c r="E92" s="57">
        <f>'4.0'!E159</f>
        <v>155.60999999999999</v>
      </c>
    </row>
    <row r="93" spans="1:5" x14ac:dyDescent="0.2">
      <c r="A93" s="35"/>
      <c r="E93" s="37"/>
    </row>
    <row r="94" spans="1:5" s="44" customFormat="1" ht="33" customHeight="1" x14ac:dyDescent="0.2">
      <c r="A94" s="46"/>
      <c r="B94" s="125" t="s">
        <v>852</v>
      </c>
      <c r="C94" s="126"/>
      <c r="D94" s="126"/>
      <c r="E94" s="127"/>
    </row>
    <row r="95" spans="1:5" s="51" customFormat="1" ht="14.25" customHeight="1" x14ac:dyDescent="0.2">
      <c r="A95" s="128" t="s">
        <v>917</v>
      </c>
      <c r="B95" s="128"/>
      <c r="C95" s="128"/>
      <c r="D95" s="129"/>
      <c r="E95" s="56">
        <f>'4.0'!E165</f>
        <v>2279.1999999999998</v>
      </c>
    </row>
    <row r="96" spans="1:5" ht="14.25" customHeight="1" x14ac:dyDescent="0.2">
      <c r="A96" s="128" t="s">
        <v>843</v>
      </c>
      <c r="B96" s="128"/>
      <c r="C96" s="128"/>
      <c r="D96" s="129"/>
      <c r="E96" s="56">
        <v>0</v>
      </c>
    </row>
    <row r="97" spans="1:5" ht="14.25" customHeight="1" x14ac:dyDescent="0.2">
      <c r="A97" s="130" t="s">
        <v>848</v>
      </c>
      <c r="B97" s="130"/>
      <c r="C97" s="130"/>
      <c r="D97" s="131"/>
      <c r="E97" s="57">
        <f>'4.0'!E167</f>
        <v>2279.1999999999998</v>
      </c>
    </row>
    <row r="98" spans="1:5" ht="15" customHeight="1" x14ac:dyDescent="0.2">
      <c r="A98" s="136"/>
      <c r="B98" s="137"/>
      <c r="C98" s="137"/>
      <c r="D98" s="137"/>
      <c r="E98" s="57"/>
    </row>
    <row r="99" spans="1:5" ht="17.25" customHeight="1" x14ac:dyDescent="0.2">
      <c r="A99" s="45" t="s">
        <v>869</v>
      </c>
      <c r="B99" s="138" t="s">
        <v>870</v>
      </c>
      <c r="C99" s="138"/>
      <c r="D99" s="138"/>
      <c r="E99" s="138"/>
    </row>
    <row r="100" spans="1:5" ht="6" customHeight="1" x14ac:dyDescent="0.2">
      <c r="A100" s="47"/>
      <c r="B100" s="48"/>
      <c r="C100" s="48"/>
      <c r="D100" s="49"/>
      <c r="E100" s="50"/>
    </row>
    <row r="101" spans="1:5" s="44" customFormat="1" ht="43.5" customHeight="1" x14ac:dyDescent="0.2">
      <c r="A101" s="46" t="s">
        <v>871</v>
      </c>
      <c r="B101" s="139" t="s">
        <v>125</v>
      </c>
      <c r="C101" s="139"/>
      <c r="D101" s="139"/>
      <c r="E101" s="139"/>
    </row>
    <row r="102" spans="1:5" ht="15.75" customHeight="1" x14ac:dyDescent="0.2">
      <c r="A102" s="132" t="s">
        <v>948</v>
      </c>
      <c r="B102" s="133"/>
      <c r="C102" s="133"/>
      <c r="D102" s="133"/>
      <c r="E102" s="68">
        <f>'5.0'!E19</f>
        <v>15552.079999999998</v>
      </c>
    </row>
    <row r="103" spans="1:5" ht="16.5" customHeight="1" x14ac:dyDescent="0.2">
      <c r="A103" s="132" t="s">
        <v>932</v>
      </c>
      <c r="B103" s="133"/>
      <c r="C103" s="133"/>
      <c r="D103" s="133"/>
      <c r="E103" s="68">
        <f>'5.0'!E20</f>
        <v>106158.982</v>
      </c>
    </row>
    <row r="104" spans="1:5" ht="17.25" customHeight="1" x14ac:dyDescent="0.2">
      <c r="A104" s="134" t="s">
        <v>933</v>
      </c>
      <c r="B104" s="135"/>
      <c r="C104" s="135"/>
      <c r="D104" s="135"/>
      <c r="E104" s="86">
        <f>'5.0'!E21</f>
        <v>15552.079999999998</v>
      </c>
    </row>
    <row r="105" spans="1:5" x14ac:dyDescent="0.2">
      <c r="A105" s="87"/>
      <c r="B105" s="74"/>
      <c r="C105" s="88"/>
      <c r="D105" s="88"/>
      <c r="E105" s="89"/>
    </row>
    <row r="106" spans="1:5" x14ac:dyDescent="0.2">
      <c r="C106" s="65"/>
      <c r="D106" s="65"/>
      <c r="E106" s="66"/>
    </row>
  </sheetData>
  <mergeCells count="78">
    <mergeCell ref="A86:D86"/>
    <mergeCell ref="A87:D87"/>
    <mergeCell ref="A96:D96"/>
    <mergeCell ref="A102:D102"/>
    <mergeCell ref="A92:D92"/>
    <mergeCell ref="A95:D95"/>
    <mergeCell ref="A91:D91"/>
    <mergeCell ref="B94:E94"/>
    <mergeCell ref="B71:E71"/>
    <mergeCell ref="A74:D74"/>
    <mergeCell ref="A75:D75"/>
    <mergeCell ref="A72:D72"/>
    <mergeCell ref="A73:D73"/>
    <mergeCell ref="A43:D43"/>
    <mergeCell ref="A40:D40"/>
    <mergeCell ref="A42:D42"/>
    <mergeCell ref="B39:E39"/>
    <mergeCell ref="A28:D28"/>
    <mergeCell ref="A15:D15"/>
    <mergeCell ref="A16:D16"/>
    <mergeCell ref="A17:D17"/>
    <mergeCell ref="A18:D18"/>
    <mergeCell ref="A41:D41"/>
    <mergeCell ref="B24:E24"/>
    <mergeCell ref="A11:E11"/>
    <mergeCell ref="B22:E22"/>
    <mergeCell ref="B23:E23"/>
    <mergeCell ref="B38:E38"/>
    <mergeCell ref="B20:E20"/>
    <mergeCell ref="B30:E30"/>
    <mergeCell ref="A31:D31"/>
    <mergeCell ref="A32:D32"/>
    <mergeCell ref="B34:E34"/>
    <mergeCell ref="A35:D35"/>
    <mergeCell ref="A36:D36"/>
    <mergeCell ref="A26:D26"/>
    <mergeCell ref="B13:E13"/>
    <mergeCell ref="B14:E14"/>
    <mergeCell ref="A25:D25"/>
    <mergeCell ref="A27:D27"/>
    <mergeCell ref="B51:E51"/>
    <mergeCell ref="B45:E45"/>
    <mergeCell ref="A46:D46"/>
    <mergeCell ref="A47:D47"/>
    <mergeCell ref="A60:D60"/>
    <mergeCell ref="A48:D48"/>
    <mergeCell ref="A49:D49"/>
    <mergeCell ref="A62:D62"/>
    <mergeCell ref="A52:D52"/>
    <mergeCell ref="A53:D53"/>
    <mergeCell ref="A55:D55"/>
    <mergeCell ref="B57:E57"/>
    <mergeCell ref="A58:D58"/>
    <mergeCell ref="A59:D59"/>
    <mergeCell ref="A54:D54"/>
    <mergeCell ref="A61:D61"/>
    <mergeCell ref="B64:E64"/>
    <mergeCell ref="A66:D66"/>
    <mergeCell ref="A67:D67"/>
    <mergeCell ref="A68:D68"/>
    <mergeCell ref="A69:D69"/>
    <mergeCell ref="A65:D65"/>
    <mergeCell ref="B77:E77"/>
    <mergeCell ref="A80:D80"/>
    <mergeCell ref="A81:D81"/>
    <mergeCell ref="A103:D103"/>
    <mergeCell ref="A104:D104"/>
    <mergeCell ref="A97:D97"/>
    <mergeCell ref="A98:D98"/>
    <mergeCell ref="B99:E99"/>
    <mergeCell ref="B101:E101"/>
    <mergeCell ref="A78:D78"/>
    <mergeCell ref="A79:D79"/>
    <mergeCell ref="B83:E83"/>
    <mergeCell ref="A84:D84"/>
    <mergeCell ref="A85:D85"/>
    <mergeCell ref="B89:E89"/>
    <mergeCell ref="A90:D90"/>
  </mergeCells>
  <pageMargins left="0.51181102362204722" right="0.51181102362204722" top="0.78740157480314965" bottom="0.78740157480314965" header="0.31496062992125984" footer="0.31496062992125984"/>
  <pageSetup paperSize="9" scale="87" orientation="portrait" horizontalDpi="360"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DDB73-CE8F-4819-835F-08FD2CC3B9B3}">
  <dimension ref="A1:F167"/>
  <sheetViews>
    <sheetView view="pageBreakPreview" topLeftCell="A154" zoomScale="90" zoomScaleNormal="95" zoomScaleSheetLayoutView="90" workbookViewId="0">
      <selection activeCell="I166" sqref="I166"/>
    </sheetView>
  </sheetViews>
  <sheetFormatPr defaultRowHeight="12.75" x14ac:dyDescent="0.2"/>
  <cols>
    <col min="1" max="1" width="17.125" style="36" customWidth="1"/>
    <col min="2" max="2" width="15.625" style="36" customWidth="1"/>
    <col min="3" max="3" width="15.875" style="36" customWidth="1"/>
    <col min="4" max="4" width="18.125" style="36" customWidth="1"/>
    <col min="5" max="5" width="21.25" style="43" customWidth="1"/>
    <col min="6" max="16384" width="9" style="34"/>
  </cols>
  <sheetData>
    <row r="1" spans="1:6" x14ac:dyDescent="0.2">
      <c r="A1" s="31"/>
      <c r="B1" s="32"/>
      <c r="C1" s="32"/>
      <c r="D1" s="32"/>
      <c r="E1" s="33"/>
    </row>
    <row r="2" spans="1:6" x14ac:dyDescent="0.2">
      <c r="A2" s="35"/>
      <c r="E2" s="37"/>
    </row>
    <row r="3" spans="1:6" x14ac:dyDescent="0.2">
      <c r="A3" s="35"/>
      <c r="E3" s="37"/>
    </row>
    <row r="4" spans="1:6" x14ac:dyDescent="0.2">
      <c r="A4" s="35"/>
      <c r="E4" s="37"/>
    </row>
    <row r="5" spans="1:6" x14ac:dyDescent="0.2">
      <c r="A5" s="38"/>
      <c r="B5" s="39"/>
      <c r="C5" s="40"/>
      <c r="D5" s="40"/>
      <c r="E5" s="41"/>
    </row>
    <row r="6" spans="1:6" x14ac:dyDescent="0.2">
      <c r="A6" s="38" t="s">
        <v>820</v>
      </c>
      <c r="B6" s="39"/>
      <c r="C6" s="40"/>
      <c r="D6" s="40"/>
      <c r="E6" s="41"/>
    </row>
    <row r="7" spans="1:6" x14ac:dyDescent="0.2">
      <c r="A7" s="38" t="s">
        <v>2</v>
      </c>
      <c r="B7" s="39"/>
      <c r="C7" s="40"/>
      <c r="D7" s="40"/>
      <c r="E7" s="41"/>
    </row>
    <row r="8" spans="1:6" x14ac:dyDescent="0.2">
      <c r="A8" s="38" t="s">
        <v>8</v>
      </c>
      <c r="B8" s="39"/>
      <c r="C8" s="40"/>
      <c r="D8" s="40"/>
      <c r="E8" s="41"/>
    </row>
    <row r="9" spans="1:6" x14ac:dyDescent="0.2">
      <c r="A9" s="38" t="s">
        <v>874</v>
      </c>
      <c r="B9" s="39"/>
      <c r="C9" s="40"/>
      <c r="D9" s="40"/>
      <c r="E9" s="41"/>
    </row>
    <row r="10" spans="1:6" ht="13.5" thickBot="1" x14ac:dyDescent="0.25">
      <c r="A10" s="42"/>
      <c r="B10" s="43"/>
      <c r="C10" s="43"/>
      <c r="D10" s="43"/>
      <c r="E10" s="37"/>
    </row>
    <row r="11" spans="1:6" s="44" customFormat="1" ht="21" customHeight="1" thickBot="1" x14ac:dyDescent="0.25">
      <c r="A11" s="140" t="s">
        <v>875</v>
      </c>
      <c r="B11" s="141"/>
      <c r="C11" s="141"/>
      <c r="D11" s="141"/>
      <c r="E11" s="141"/>
    </row>
    <row r="12" spans="1:6" x14ac:dyDescent="0.2">
      <c r="A12" s="35"/>
      <c r="E12" s="37"/>
    </row>
    <row r="13" spans="1:6" ht="17.25" customHeight="1" x14ac:dyDescent="0.2">
      <c r="A13" s="45" t="s">
        <v>821</v>
      </c>
      <c r="B13" s="138" t="s">
        <v>822</v>
      </c>
      <c r="C13" s="138"/>
      <c r="D13" s="138"/>
      <c r="E13" s="138"/>
    </row>
    <row r="14" spans="1:6" s="44" customFormat="1" ht="19.5" customHeight="1" x14ac:dyDescent="0.2">
      <c r="A14" s="71" t="s">
        <v>824</v>
      </c>
      <c r="B14" s="143" t="s">
        <v>83</v>
      </c>
      <c r="C14" s="143"/>
      <c r="D14" s="143"/>
      <c r="E14" s="143"/>
    </row>
    <row r="15" spans="1:6" s="44" customFormat="1" ht="19.5" customHeight="1" x14ac:dyDescent="0.2">
      <c r="A15" s="76" t="s">
        <v>825</v>
      </c>
      <c r="B15" s="144" t="s">
        <v>85</v>
      </c>
      <c r="C15" s="144"/>
      <c r="D15" s="144"/>
      <c r="E15" s="144"/>
    </row>
    <row r="16" spans="1:6" s="44" customFormat="1" ht="39.75" customHeight="1" x14ac:dyDescent="0.2">
      <c r="A16" s="46" t="s">
        <v>823</v>
      </c>
      <c r="B16" s="125" t="s">
        <v>89</v>
      </c>
      <c r="C16" s="126"/>
      <c r="D16" s="126"/>
      <c r="E16" s="127"/>
      <c r="F16" s="44" t="s">
        <v>853</v>
      </c>
    </row>
    <row r="17" spans="1:6" s="51" customFormat="1" ht="14.25" customHeight="1" x14ac:dyDescent="0.2">
      <c r="A17" s="52" t="s">
        <v>827</v>
      </c>
      <c r="B17" s="53" t="s">
        <v>879</v>
      </c>
      <c r="C17" s="53" t="s">
        <v>855</v>
      </c>
      <c r="D17" s="53" t="s">
        <v>831</v>
      </c>
      <c r="E17" s="54" t="s">
        <v>881</v>
      </c>
    </row>
    <row r="18" spans="1:6" ht="14.25" customHeight="1" x14ac:dyDescent="0.2">
      <c r="A18" s="145" t="s">
        <v>880</v>
      </c>
      <c r="B18" s="55">
        <v>52</v>
      </c>
      <c r="C18" s="55">
        <v>12</v>
      </c>
      <c r="D18" s="55">
        <f>3.14*0.15*0.15</f>
        <v>7.0649999999999991E-2</v>
      </c>
      <c r="E18" s="54">
        <f>(B18*C18*D18)+4.409</f>
        <v>48.494599999999991</v>
      </c>
    </row>
    <row r="19" spans="1:6" ht="14.25" customHeight="1" x14ac:dyDescent="0.2">
      <c r="A19" s="146"/>
      <c r="B19" s="55">
        <v>70</v>
      </c>
      <c r="C19" s="55">
        <v>14</v>
      </c>
      <c r="D19" s="55">
        <f>3.14*0.2*0.2</f>
        <v>0.12560000000000002</v>
      </c>
      <c r="E19" s="54">
        <f>(B19*C19*D19)+12.309</f>
        <v>135.39700000000002</v>
      </c>
    </row>
    <row r="20" spans="1:6" ht="15" customHeight="1" x14ac:dyDescent="0.2">
      <c r="A20" s="128" t="s">
        <v>902</v>
      </c>
      <c r="B20" s="128"/>
      <c r="C20" s="128"/>
      <c r="D20" s="129"/>
      <c r="E20" s="56">
        <f>SUM(E18:E19)</f>
        <v>183.89160000000001</v>
      </c>
    </row>
    <row r="21" spans="1:6" ht="15" customHeight="1" x14ac:dyDescent="0.2">
      <c r="A21" s="128" t="s">
        <v>936</v>
      </c>
      <c r="B21" s="128"/>
      <c r="C21" s="128"/>
      <c r="D21" s="129"/>
      <c r="E21" s="56">
        <f>Planilha!D42</f>
        <v>149.91</v>
      </c>
    </row>
    <row r="22" spans="1:6" ht="15" customHeight="1" x14ac:dyDescent="0.2">
      <c r="A22" s="128" t="s">
        <v>903</v>
      </c>
      <c r="B22" s="128"/>
      <c r="C22" s="128"/>
      <c r="D22" s="129"/>
      <c r="E22" s="56">
        <f>[2]Planilha!E42</f>
        <v>149.91</v>
      </c>
    </row>
    <row r="23" spans="1:6" ht="15" customHeight="1" x14ac:dyDescent="0.2">
      <c r="A23" s="130" t="s">
        <v>926</v>
      </c>
      <c r="B23" s="130"/>
      <c r="C23" s="130"/>
      <c r="D23" s="131"/>
      <c r="E23" s="73">
        <f>E20-E22</f>
        <v>33.981600000000014</v>
      </c>
    </row>
    <row r="25" spans="1:6" s="44" customFormat="1" ht="24" customHeight="1" x14ac:dyDescent="0.2">
      <c r="A25" s="46"/>
      <c r="B25" s="125" t="s">
        <v>710</v>
      </c>
      <c r="C25" s="126"/>
      <c r="D25" s="126"/>
      <c r="E25" s="127"/>
      <c r="F25" s="44" t="s">
        <v>853</v>
      </c>
    </row>
    <row r="26" spans="1:6" s="51" customFormat="1" ht="14.25" customHeight="1" x14ac:dyDescent="0.2">
      <c r="A26" s="147" t="s">
        <v>827</v>
      </c>
      <c r="B26" s="148"/>
      <c r="C26" s="53"/>
      <c r="D26" s="53"/>
      <c r="E26" s="54" t="s">
        <v>830</v>
      </c>
    </row>
    <row r="27" spans="1:6" ht="14.25" customHeight="1" x14ac:dyDescent="0.2">
      <c r="A27" s="59" t="s">
        <v>882</v>
      </c>
      <c r="B27" s="60"/>
      <c r="C27" s="55"/>
      <c r="D27" s="55"/>
      <c r="E27" s="54">
        <v>444.59</v>
      </c>
    </row>
    <row r="28" spans="1:6" ht="14.25" customHeight="1" x14ac:dyDescent="0.2">
      <c r="A28" s="59" t="s">
        <v>883</v>
      </c>
      <c r="B28" s="60"/>
      <c r="C28" s="55"/>
      <c r="D28" s="55"/>
      <c r="E28" s="54">
        <v>216.76</v>
      </c>
    </row>
    <row r="29" spans="1:6" ht="15" customHeight="1" x14ac:dyDescent="0.2">
      <c r="A29" s="128" t="s">
        <v>904</v>
      </c>
      <c r="B29" s="128"/>
      <c r="C29" s="128"/>
      <c r="D29" s="129"/>
      <c r="E29" s="56">
        <f>E27-E28</f>
        <v>227.82999999999998</v>
      </c>
    </row>
    <row r="30" spans="1:6" ht="15" customHeight="1" x14ac:dyDescent="0.2">
      <c r="A30" s="130" t="s">
        <v>925</v>
      </c>
      <c r="B30" s="130"/>
      <c r="C30" s="130"/>
      <c r="D30" s="131"/>
      <c r="E30" s="73">
        <f>E29</f>
        <v>227.82999999999998</v>
      </c>
    </row>
    <row r="32" spans="1:6" s="44" customFormat="1" ht="39.75" customHeight="1" x14ac:dyDescent="0.2">
      <c r="A32" s="46"/>
      <c r="B32" s="125" t="s">
        <v>826</v>
      </c>
      <c r="C32" s="126"/>
      <c r="D32" s="126"/>
      <c r="E32" s="127"/>
      <c r="F32" s="44" t="s">
        <v>853</v>
      </c>
    </row>
    <row r="33" spans="1:6" s="51" customFormat="1" ht="14.25" customHeight="1" x14ac:dyDescent="0.2">
      <c r="A33" s="147" t="s">
        <v>827</v>
      </c>
      <c r="B33" s="148"/>
      <c r="C33" s="148" t="s">
        <v>828</v>
      </c>
      <c r="D33" s="148"/>
      <c r="E33" s="54" t="s">
        <v>878</v>
      </c>
    </row>
    <row r="34" spans="1:6" ht="14.25" customHeight="1" x14ac:dyDescent="0.2">
      <c r="A34" s="149" t="s">
        <v>884</v>
      </c>
      <c r="B34" s="150"/>
      <c r="C34" s="151">
        <v>842</v>
      </c>
      <c r="D34" s="151"/>
      <c r="E34" s="54">
        <f>C34</f>
        <v>842</v>
      </c>
    </row>
    <row r="35" spans="1:6" ht="14.25" customHeight="1" x14ac:dyDescent="0.2">
      <c r="A35" s="149" t="s">
        <v>880</v>
      </c>
      <c r="B35" s="150"/>
      <c r="C35" s="151">
        <f>SUM(B18:B19)</f>
        <v>122</v>
      </c>
      <c r="D35" s="151"/>
      <c r="E35" s="54">
        <f>C35</f>
        <v>122</v>
      </c>
    </row>
    <row r="36" spans="1:6" ht="15" customHeight="1" x14ac:dyDescent="0.2">
      <c r="A36" s="128" t="s">
        <v>905</v>
      </c>
      <c r="B36" s="128"/>
      <c r="C36" s="128"/>
      <c r="D36" s="129"/>
      <c r="E36" s="56">
        <f>SUM(E34:E35)</f>
        <v>964</v>
      </c>
    </row>
    <row r="37" spans="1:6" ht="15" customHeight="1" x14ac:dyDescent="0.2">
      <c r="A37" s="130" t="s">
        <v>924</v>
      </c>
      <c r="B37" s="130"/>
      <c r="C37" s="130"/>
      <c r="D37" s="131"/>
      <c r="E37" s="73">
        <f>E36</f>
        <v>964</v>
      </c>
    </row>
    <row r="39" spans="1:6" s="44" customFormat="1" ht="19.5" customHeight="1" x14ac:dyDescent="0.2">
      <c r="A39" s="76" t="s">
        <v>829</v>
      </c>
      <c r="B39" s="144" t="s">
        <v>91</v>
      </c>
      <c r="C39" s="144"/>
      <c r="D39" s="144"/>
      <c r="E39" s="144"/>
    </row>
    <row r="40" spans="1:6" s="44" customFormat="1" ht="39.75" customHeight="1" x14ac:dyDescent="0.2">
      <c r="A40" s="46" t="s">
        <v>885</v>
      </c>
      <c r="B40" s="125" t="s">
        <v>95</v>
      </c>
      <c r="C40" s="126"/>
      <c r="D40" s="126"/>
      <c r="E40" s="127"/>
      <c r="F40" s="44" t="s">
        <v>853</v>
      </c>
    </row>
    <row r="41" spans="1:6" s="51" customFormat="1" ht="14.25" customHeight="1" x14ac:dyDescent="0.2">
      <c r="A41" s="52" t="s">
        <v>827</v>
      </c>
      <c r="B41" s="58" t="s">
        <v>828</v>
      </c>
      <c r="C41" s="53" t="s">
        <v>831</v>
      </c>
      <c r="D41" s="53" t="s">
        <v>832</v>
      </c>
      <c r="E41" s="54" t="s">
        <v>830</v>
      </c>
    </row>
    <row r="42" spans="1:6" ht="14.25" customHeight="1" x14ac:dyDescent="0.2">
      <c r="A42" s="59" t="s">
        <v>833</v>
      </c>
      <c r="B42" s="60">
        <v>12</v>
      </c>
      <c r="C42" s="55">
        <f>1.65*0.9</f>
        <v>1.4849999999999999</v>
      </c>
      <c r="D42" s="55">
        <v>0.75</v>
      </c>
      <c r="E42" s="54">
        <f t="shared" ref="E42:E49" si="0">B42*C42*D42</f>
        <v>13.365</v>
      </c>
    </row>
    <row r="43" spans="1:6" ht="14.25" customHeight="1" x14ac:dyDescent="0.2">
      <c r="A43" s="59" t="s">
        <v>834</v>
      </c>
      <c r="B43" s="60">
        <v>7</v>
      </c>
      <c r="C43" s="55">
        <f>2*1</f>
        <v>2</v>
      </c>
      <c r="D43" s="55">
        <v>0.75</v>
      </c>
      <c r="E43" s="54">
        <f t="shared" si="0"/>
        <v>10.5</v>
      </c>
    </row>
    <row r="44" spans="1:6" ht="14.25" customHeight="1" x14ac:dyDescent="0.2">
      <c r="A44" s="59" t="s">
        <v>835</v>
      </c>
      <c r="B44" s="60">
        <v>28</v>
      </c>
      <c r="C44" s="55">
        <f>0.9*0.9</f>
        <v>0.81</v>
      </c>
      <c r="D44" s="55">
        <v>0.75</v>
      </c>
      <c r="E44" s="54">
        <f t="shared" si="0"/>
        <v>17.009999999999998</v>
      </c>
    </row>
    <row r="45" spans="1:6" ht="14.25" customHeight="1" x14ac:dyDescent="0.2">
      <c r="A45" s="59" t="s">
        <v>836</v>
      </c>
      <c r="B45" s="60">
        <v>5</v>
      </c>
      <c r="C45" s="55">
        <f>2.11+(0.4*2.11)</f>
        <v>2.9539999999999997</v>
      </c>
      <c r="D45" s="55">
        <v>0.85</v>
      </c>
      <c r="E45" s="54">
        <f t="shared" si="0"/>
        <v>12.554499999999999</v>
      </c>
    </row>
    <row r="46" spans="1:6" ht="14.25" customHeight="1" x14ac:dyDescent="0.2">
      <c r="A46" s="59" t="s">
        <v>837</v>
      </c>
      <c r="B46" s="60">
        <v>5</v>
      </c>
      <c r="C46" s="55">
        <f>2*2</f>
        <v>4</v>
      </c>
      <c r="D46" s="55">
        <v>1.05</v>
      </c>
      <c r="E46" s="54">
        <f t="shared" si="0"/>
        <v>21</v>
      </c>
    </row>
    <row r="47" spans="1:6" ht="14.25" customHeight="1" x14ac:dyDescent="0.2">
      <c r="A47" s="59" t="s">
        <v>838</v>
      </c>
      <c r="B47" s="60">
        <v>3</v>
      </c>
      <c r="C47" s="55">
        <f>2*2.73</f>
        <v>5.46</v>
      </c>
      <c r="D47" s="55">
        <v>1.25</v>
      </c>
      <c r="E47" s="54">
        <f t="shared" si="0"/>
        <v>20.474999999999998</v>
      </c>
    </row>
    <row r="48" spans="1:6" ht="14.25" customHeight="1" x14ac:dyDescent="0.2">
      <c r="A48" s="59" t="s">
        <v>868</v>
      </c>
      <c r="B48" s="60">
        <v>1</v>
      </c>
      <c r="C48" s="77">
        <f>3*2</f>
        <v>6</v>
      </c>
      <c r="D48" s="78">
        <v>1.3</v>
      </c>
      <c r="E48" s="79">
        <f t="shared" si="0"/>
        <v>7.8000000000000007</v>
      </c>
    </row>
    <row r="49" spans="1:6" ht="14.25" customHeight="1" x14ac:dyDescent="0.2">
      <c r="A49" s="61" t="s">
        <v>886</v>
      </c>
      <c r="B49" s="62">
        <v>4</v>
      </c>
      <c r="C49" s="63">
        <f>2.5*2.5</f>
        <v>6.25</v>
      </c>
      <c r="D49" s="55">
        <v>2.1</v>
      </c>
      <c r="E49" s="54">
        <f t="shared" si="0"/>
        <v>52.5</v>
      </c>
    </row>
    <row r="50" spans="1:6" ht="15" customHeight="1" x14ac:dyDescent="0.2">
      <c r="A50" s="128" t="s">
        <v>906</v>
      </c>
      <c r="B50" s="128"/>
      <c r="C50" s="128"/>
      <c r="D50" s="129"/>
      <c r="E50" s="56">
        <f>SUM(E42:E49)</f>
        <v>155.2045</v>
      </c>
    </row>
    <row r="51" spans="1:6" ht="15" customHeight="1" x14ac:dyDescent="0.2">
      <c r="A51" s="128" t="s">
        <v>935</v>
      </c>
      <c r="B51" s="128"/>
      <c r="C51" s="128"/>
      <c r="D51" s="129"/>
      <c r="E51" s="56">
        <f>Planilha!D45</f>
        <v>52.5</v>
      </c>
    </row>
    <row r="52" spans="1:6" ht="15" customHeight="1" x14ac:dyDescent="0.2">
      <c r="A52" s="128" t="s">
        <v>907</v>
      </c>
      <c r="B52" s="128"/>
      <c r="C52" s="128"/>
      <c r="D52" s="129"/>
      <c r="E52" s="56">
        <f>[2]Planilha!E49</f>
        <v>52.5</v>
      </c>
    </row>
    <row r="53" spans="1:6" ht="15" customHeight="1" x14ac:dyDescent="0.2">
      <c r="A53" s="130" t="s">
        <v>922</v>
      </c>
      <c r="B53" s="130"/>
      <c r="C53" s="130"/>
      <c r="D53" s="131"/>
      <c r="E53" s="73">
        <f>E50-E52</f>
        <v>102.7045</v>
      </c>
    </row>
    <row r="55" spans="1:6" s="44" customFormat="1" ht="39.75" customHeight="1" x14ac:dyDescent="0.2">
      <c r="A55" s="46" t="s">
        <v>887</v>
      </c>
      <c r="B55" s="125" t="s">
        <v>97</v>
      </c>
      <c r="C55" s="126"/>
      <c r="D55" s="126"/>
      <c r="E55" s="127"/>
      <c r="F55" s="44" t="s">
        <v>853</v>
      </c>
    </row>
    <row r="56" spans="1:6" s="51" customFormat="1" ht="14.25" customHeight="1" x14ac:dyDescent="0.2">
      <c r="A56" s="147" t="s">
        <v>827</v>
      </c>
      <c r="B56" s="148"/>
      <c r="C56" s="148"/>
      <c r="D56" s="148"/>
      <c r="E56" s="54" t="s">
        <v>876</v>
      </c>
    </row>
    <row r="57" spans="1:6" ht="14.25" customHeight="1" x14ac:dyDescent="0.2">
      <c r="A57" s="59" t="s">
        <v>888</v>
      </c>
      <c r="B57" s="60"/>
      <c r="C57" s="55"/>
      <c r="D57" s="55"/>
      <c r="E57" s="54">
        <v>215.34</v>
      </c>
    </row>
    <row r="58" spans="1:6" x14ac:dyDescent="0.2">
      <c r="A58" s="152" t="s">
        <v>889</v>
      </c>
      <c r="B58" s="153"/>
      <c r="C58" s="153"/>
      <c r="D58" s="153"/>
      <c r="E58" s="54">
        <v>180</v>
      </c>
    </row>
    <row r="59" spans="1:6" x14ac:dyDescent="0.2">
      <c r="A59" s="152" t="s">
        <v>890</v>
      </c>
      <c r="B59" s="153"/>
      <c r="C59" s="153"/>
      <c r="D59" s="153"/>
      <c r="E59" s="54">
        <v>587.6</v>
      </c>
    </row>
    <row r="60" spans="1:6" ht="15" customHeight="1" x14ac:dyDescent="0.2">
      <c r="A60" s="128" t="s">
        <v>909</v>
      </c>
      <c r="B60" s="128"/>
      <c r="C60" s="128"/>
      <c r="D60" s="129"/>
      <c r="E60" s="56">
        <f>SUM(E57:E59)</f>
        <v>982.94</v>
      </c>
    </row>
    <row r="61" spans="1:6" ht="15" customHeight="1" x14ac:dyDescent="0.2">
      <c r="A61" s="128" t="s">
        <v>934</v>
      </c>
      <c r="B61" s="128"/>
      <c r="C61" s="128"/>
      <c r="D61" s="129"/>
      <c r="E61" s="56">
        <f>Planilha!D46</f>
        <v>136.63999999999999</v>
      </c>
    </row>
    <row r="62" spans="1:6" ht="15" customHeight="1" x14ac:dyDescent="0.2">
      <c r="A62" s="128" t="s">
        <v>910</v>
      </c>
      <c r="B62" s="128"/>
      <c r="C62" s="128"/>
      <c r="D62" s="129"/>
      <c r="E62" s="56">
        <f>[2]Planilha!E50</f>
        <v>136.63999999999999</v>
      </c>
    </row>
    <row r="63" spans="1:6" ht="15" customHeight="1" x14ac:dyDescent="0.2">
      <c r="A63" s="130" t="s">
        <v>923</v>
      </c>
      <c r="B63" s="130"/>
      <c r="C63" s="130"/>
      <c r="D63" s="131"/>
      <c r="E63" s="73">
        <f>E60-E62</f>
        <v>846.30000000000007</v>
      </c>
    </row>
    <row r="65" spans="1:6" s="44" customFormat="1" ht="32.25" customHeight="1" x14ac:dyDescent="0.2">
      <c r="A65" s="46" t="s">
        <v>854</v>
      </c>
      <c r="B65" s="125" t="s">
        <v>99</v>
      </c>
      <c r="C65" s="126"/>
      <c r="D65" s="126"/>
      <c r="E65" s="127"/>
      <c r="F65" s="44" t="s">
        <v>853</v>
      </c>
    </row>
    <row r="66" spans="1:6" s="51" customFormat="1" ht="14.25" customHeight="1" x14ac:dyDescent="0.2">
      <c r="A66" s="52" t="s">
        <v>827</v>
      </c>
      <c r="B66" s="53" t="s">
        <v>855</v>
      </c>
      <c r="C66" s="53" t="s">
        <v>856</v>
      </c>
      <c r="D66" s="53" t="s">
        <v>832</v>
      </c>
      <c r="E66" s="54" t="s">
        <v>830</v>
      </c>
    </row>
    <row r="67" spans="1:6" ht="91.5" customHeight="1" x14ac:dyDescent="0.2">
      <c r="A67" s="64" t="s">
        <v>857</v>
      </c>
      <c r="B67" s="62">
        <f>4.19+7.86+20.34+11.73+11.73+21.31+2.67+2.69+5.84+5.05+4.6+5.93+5.85+4.86+3.3+7+1.8+16.35+2.69+2.79+7.32+4.38+15.96</f>
        <v>176.23999999999998</v>
      </c>
      <c r="C67" s="63">
        <f>0.3+0.4</f>
        <v>0.7</v>
      </c>
      <c r="D67" s="63">
        <v>0.45</v>
      </c>
      <c r="E67" s="54">
        <f t="shared" ref="E67:E77" si="1">B67*C67*D67</f>
        <v>55.515599999999992</v>
      </c>
    </row>
    <row r="68" spans="1:6" ht="38.25" customHeight="1" x14ac:dyDescent="0.2">
      <c r="A68" s="64" t="s">
        <v>858</v>
      </c>
      <c r="B68" s="62">
        <f>6.19+5.06+7.39+14.88+14.88+14.88+14.88</f>
        <v>78.160000000000011</v>
      </c>
      <c r="C68" s="63">
        <f>0.45+0.4</f>
        <v>0.85000000000000009</v>
      </c>
      <c r="D68" s="63">
        <v>0.45</v>
      </c>
      <c r="E68" s="54">
        <f t="shared" si="1"/>
        <v>29.896200000000011</v>
      </c>
    </row>
    <row r="69" spans="1:6" ht="38.25" customHeight="1" x14ac:dyDescent="0.2">
      <c r="A69" s="64" t="s">
        <v>859</v>
      </c>
      <c r="B69" s="62">
        <f>11.73+3.9+4.43+4.49+4.36+4.02+6.1</f>
        <v>39.030000000000008</v>
      </c>
      <c r="C69" s="63">
        <f>0.3+0.2</f>
        <v>0.5</v>
      </c>
      <c r="D69" s="63">
        <v>0.55000000000000004</v>
      </c>
      <c r="E69" s="54">
        <f t="shared" si="1"/>
        <v>10.733250000000004</v>
      </c>
    </row>
    <row r="70" spans="1:6" ht="31.5" customHeight="1" x14ac:dyDescent="0.2">
      <c r="A70" s="64" t="s">
        <v>860</v>
      </c>
      <c r="B70" s="62">
        <f>2.27+4.93+0.71+3.3+1.3</f>
        <v>12.51</v>
      </c>
      <c r="C70" s="63">
        <f>0.2+0.2</f>
        <v>0.4</v>
      </c>
      <c r="D70" s="63">
        <v>0.45</v>
      </c>
      <c r="E70" s="54">
        <f t="shared" si="1"/>
        <v>2.2518000000000002</v>
      </c>
    </row>
    <row r="71" spans="1:6" ht="28.5" customHeight="1" x14ac:dyDescent="0.2">
      <c r="A71" s="64" t="s">
        <v>861</v>
      </c>
      <c r="B71" s="62">
        <v>32.4</v>
      </c>
      <c r="C71" s="63">
        <f>0.45+0.4</f>
        <v>0.85000000000000009</v>
      </c>
      <c r="D71" s="63">
        <v>0.75</v>
      </c>
      <c r="E71" s="54">
        <f t="shared" si="1"/>
        <v>20.655000000000001</v>
      </c>
    </row>
    <row r="72" spans="1:6" ht="30" customHeight="1" x14ac:dyDescent="0.2">
      <c r="A72" s="64" t="s">
        <v>862</v>
      </c>
      <c r="B72" s="62">
        <v>32.4</v>
      </c>
      <c r="C72" s="63">
        <f>0.4+0.4</f>
        <v>0.8</v>
      </c>
      <c r="D72" s="63">
        <v>0.45</v>
      </c>
      <c r="E72" s="54">
        <f t="shared" si="1"/>
        <v>11.664000000000001</v>
      </c>
    </row>
    <row r="73" spans="1:6" ht="30" customHeight="1" x14ac:dyDescent="0.2">
      <c r="A73" s="64" t="s">
        <v>863</v>
      </c>
      <c r="B73" s="60">
        <f>4.65+5.81</f>
        <v>10.46</v>
      </c>
      <c r="C73" s="63">
        <f>0.45+0.4</f>
        <v>0.85000000000000009</v>
      </c>
      <c r="D73" s="63">
        <v>0.55000000000000004</v>
      </c>
      <c r="E73" s="54">
        <f t="shared" si="1"/>
        <v>4.8900500000000013</v>
      </c>
    </row>
    <row r="74" spans="1:6" ht="27.75" customHeight="1" x14ac:dyDescent="0.2">
      <c r="A74" s="64" t="s">
        <v>864</v>
      </c>
      <c r="B74" s="60">
        <v>3.77</v>
      </c>
      <c r="C74" s="63">
        <f>0.2+0.4</f>
        <v>0.60000000000000009</v>
      </c>
      <c r="D74" s="63">
        <v>0.55000000000000004</v>
      </c>
      <c r="E74" s="54">
        <f t="shared" si="1"/>
        <v>1.2441000000000004</v>
      </c>
    </row>
    <row r="75" spans="1:6" ht="27.75" customHeight="1" x14ac:dyDescent="0.2">
      <c r="A75" s="64" t="s">
        <v>865</v>
      </c>
      <c r="B75" s="60">
        <f>1.16</f>
        <v>1.1599999999999999</v>
      </c>
      <c r="C75" s="63">
        <f>0.3+0.4</f>
        <v>0.7</v>
      </c>
      <c r="D75" s="63">
        <v>0.65</v>
      </c>
      <c r="E75" s="54">
        <f t="shared" si="1"/>
        <v>0.52779999999999994</v>
      </c>
    </row>
    <row r="76" spans="1:6" ht="30" customHeight="1" x14ac:dyDescent="0.2">
      <c r="A76" s="64" t="s">
        <v>866</v>
      </c>
      <c r="B76" s="60">
        <f>9.34+9.34+9.34+9.34</f>
        <v>37.36</v>
      </c>
      <c r="C76" s="63">
        <f>0.4+0.4</f>
        <v>0.8</v>
      </c>
      <c r="D76" s="63">
        <v>0.75</v>
      </c>
      <c r="E76" s="54">
        <f t="shared" si="1"/>
        <v>22.416</v>
      </c>
    </row>
    <row r="77" spans="1:6" ht="30" customHeight="1" x14ac:dyDescent="0.2">
      <c r="A77" s="64" t="s">
        <v>867</v>
      </c>
      <c r="B77" s="60">
        <f>8.18+6</f>
        <v>14.18</v>
      </c>
      <c r="C77" s="63">
        <f>0.45+0.4</f>
        <v>0.85000000000000009</v>
      </c>
      <c r="D77" s="63">
        <v>0.65</v>
      </c>
      <c r="E77" s="54">
        <f t="shared" si="1"/>
        <v>7.8344500000000012</v>
      </c>
    </row>
    <row r="78" spans="1:6" ht="15" customHeight="1" x14ac:dyDescent="0.2">
      <c r="A78" s="128" t="s">
        <v>911</v>
      </c>
      <c r="B78" s="128"/>
      <c r="C78" s="128"/>
      <c r="D78" s="129"/>
      <c r="E78" s="56">
        <f>SUM(E67:E77)</f>
        <v>167.62825000000001</v>
      </c>
    </row>
    <row r="79" spans="1:6" ht="15" customHeight="1" x14ac:dyDescent="0.2">
      <c r="A79" s="128" t="s">
        <v>945</v>
      </c>
      <c r="B79" s="128"/>
      <c r="C79" s="128"/>
      <c r="D79" s="129"/>
      <c r="E79" s="56">
        <f>Planilha!D47</f>
        <v>11.14</v>
      </c>
    </row>
    <row r="80" spans="1:6" ht="15" customHeight="1" x14ac:dyDescent="0.2">
      <c r="A80" s="128" t="s">
        <v>912</v>
      </c>
      <c r="B80" s="128"/>
      <c r="C80" s="128"/>
      <c r="D80" s="129"/>
      <c r="E80" s="56">
        <f>[2]Planilha!E51</f>
        <v>11.14</v>
      </c>
    </row>
    <row r="81" spans="1:6" ht="15" customHeight="1" x14ac:dyDescent="0.2">
      <c r="A81" s="130" t="s">
        <v>922</v>
      </c>
      <c r="B81" s="130"/>
      <c r="C81" s="130"/>
      <c r="D81" s="131"/>
      <c r="E81" s="73">
        <f>E78-E80</f>
        <v>156.48824999999999</v>
      </c>
    </row>
    <row r="83" spans="1:6" s="44" customFormat="1" ht="39.75" customHeight="1" x14ac:dyDescent="0.2">
      <c r="A83" s="46" t="s">
        <v>839</v>
      </c>
      <c r="B83" s="125" t="s">
        <v>103</v>
      </c>
      <c r="C83" s="126"/>
      <c r="D83" s="126"/>
      <c r="E83" s="127"/>
      <c r="F83" s="44" t="s">
        <v>853</v>
      </c>
    </row>
    <row r="84" spans="1:6" s="51" customFormat="1" ht="14.25" customHeight="1" x14ac:dyDescent="0.2">
      <c r="A84" s="154" t="s">
        <v>827</v>
      </c>
      <c r="B84" s="155"/>
      <c r="C84" s="32"/>
      <c r="D84" s="32"/>
      <c r="E84" s="54" t="s">
        <v>840</v>
      </c>
    </row>
    <row r="85" spans="1:6" ht="14.25" customHeight="1" x14ac:dyDescent="0.2">
      <c r="A85" s="152" t="s">
        <v>891</v>
      </c>
      <c r="B85" s="153"/>
      <c r="C85" s="153"/>
      <c r="D85" s="153"/>
      <c r="E85" s="54">
        <v>1008.8</v>
      </c>
    </row>
    <row r="86" spans="1:6" ht="14.25" customHeight="1" x14ac:dyDescent="0.2">
      <c r="A86" s="149" t="s">
        <v>892</v>
      </c>
      <c r="B86" s="150"/>
      <c r="C86" s="55"/>
      <c r="D86" s="55"/>
      <c r="E86" s="54">
        <f>132+13.2</f>
        <v>145.19999999999999</v>
      </c>
    </row>
    <row r="87" spans="1:6" ht="15" customHeight="1" x14ac:dyDescent="0.2">
      <c r="A87" s="128" t="s">
        <v>841</v>
      </c>
      <c r="B87" s="128"/>
      <c r="C87" s="128"/>
      <c r="D87" s="129"/>
      <c r="E87" s="56">
        <f>SUM(E85:E86)</f>
        <v>1154</v>
      </c>
    </row>
    <row r="88" spans="1:6" ht="15" customHeight="1" x14ac:dyDescent="0.2">
      <c r="A88" s="128" t="s">
        <v>913</v>
      </c>
      <c r="B88" s="128"/>
      <c r="C88" s="128"/>
      <c r="D88" s="129"/>
      <c r="E88" s="56">
        <v>145.19999999999999</v>
      </c>
    </row>
    <row r="89" spans="1:6" ht="15" customHeight="1" x14ac:dyDescent="0.2">
      <c r="A89" s="128" t="s">
        <v>916</v>
      </c>
      <c r="B89" s="128"/>
      <c r="C89" s="128"/>
      <c r="D89" s="129"/>
      <c r="E89" s="56">
        <v>447.1</v>
      </c>
    </row>
    <row r="90" spans="1:6" ht="15" customHeight="1" x14ac:dyDescent="0.2">
      <c r="A90" s="130" t="s">
        <v>914</v>
      </c>
      <c r="B90" s="130"/>
      <c r="C90" s="130"/>
      <c r="D90" s="131"/>
      <c r="E90" s="73">
        <f>E89-E88</f>
        <v>301.90000000000003</v>
      </c>
    </row>
    <row r="91" spans="1:6" ht="15" customHeight="1" x14ac:dyDescent="0.2">
      <c r="A91" s="130" t="s">
        <v>921</v>
      </c>
      <c r="B91" s="130"/>
      <c r="C91" s="130"/>
      <c r="D91" s="131"/>
      <c r="E91" s="73">
        <f>E87-E89</f>
        <v>706.9</v>
      </c>
    </row>
    <row r="93" spans="1:6" s="44" customFormat="1" ht="39.75" customHeight="1" x14ac:dyDescent="0.2">
      <c r="A93" s="46" t="s">
        <v>844</v>
      </c>
      <c r="B93" s="125" t="s">
        <v>109</v>
      </c>
      <c r="C93" s="126"/>
      <c r="D93" s="126"/>
      <c r="E93" s="127"/>
      <c r="F93" s="44" t="s">
        <v>853</v>
      </c>
    </row>
    <row r="94" spans="1:6" s="51" customFormat="1" ht="14.25" customHeight="1" x14ac:dyDescent="0.2">
      <c r="A94" s="147" t="s">
        <v>827</v>
      </c>
      <c r="B94" s="148"/>
      <c r="C94" s="53"/>
      <c r="D94" s="53"/>
      <c r="E94" s="54" t="s">
        <v>840</v>
      </c>
    </row>
    <row r="95" spans="1:6" ht="14.25" customHeight="1" x14ac:dyDescent="0.2">
      <c r="A95" s="149" t="s">
        <v>842</v>
      </c>
      <c r="B95" s="150"/>
      <c r="C95" s="55"/>
      <c r="D95" s="55"/>
      <c r="E95" s="54">
        <f>227+22.7</f>
        <v>249.7</v>
      </c>
    </row>
    <row r="96" spans="1:6" ht="14.25" customHeight="1" x14ac:dyDescent="0.2">
      <c r="A96" s="149" t="s">
        <v>895</v>
      </c>
      <c r="B96" s="150"/>
      <c r="C96" s="55"/>
      <c r="D96" s="55"/>
      <c r="E96" s="54">
        <f>835+83.5</f>
        <v>918.5</v>
      </c>
    </row>
    <row r="97" spans="1:6" ht="14.25" customHeight="1" x14ac:dyDescent="0.2">
      <c r="A97" s="156" t="s">
        <v>893</v>
      </c>
      <c r="B97" s="157"/>
      <c r="C97" s="157"/>
      <c r="D97" s="55"/>
      <c r="E97" s="54">
        <f>71+7.1</f>
        <v>78.099999999999994</v>
      </c>
    </row>
    <row r="98" spans="1:6" ht="14.25" customHeight="1" x14ac:dyDescent="0.2">
      <c r="A98" s="149" t="s">
        <v>894</v>
      </c>
      <c r="B98" s="150"/>
      <c r="C98" s="55"/>
      <c r="D98" s="55"/>
      <c r="E98" s="54">
        <f>272+27.2</f>
        <v>299.2</v>
      </c>
    </row>
    <row r="99" spans="1:6" ht="15" customHeight="1" x14ac:dyDescent="0.2">
      <c r="A99" s="128" t="s">
        <v>917</v>
      </c>
      <c r="B99" s="128"/>
      <c r="C99" s="128"/>
      <c r="D99" s="129"/>
      <c r="E99" s="56">
        <f>SUM(E95:E98)</f>
        <v>1545.5</v>
      </c>
    </row>
    <row r="100" spans="1:6" ht="15" customHeight="1" x14ac:dyDescent="0.2">
      <c r="A100" s="128" t="s">
        <v>843</v>
      </c>
      <c r="B100" s="128"/>
      <c r="C100" s="128"/>
      <c r="D100" s="129"/>
      <c r="E100" s="56">
        <v>1018.8</v>
      </c>
    </row>
    <row r="101" spans="1:6" ht="15" customHeight="1" x14ac:dyDescent="0.2">
      <c r="A101" s="128" t="s">
        <v>918</v>
      </c>
      <c r="B101" s="128"/>
      <c r="C101" s="128"/>
      <c r="D101" s="129"/>
      <c r="E101" s="56">
        <v>965.8</v>
      </c>
    </row>
    <row r="102" spans="1:6" ht="15" customHeight="1" x14ac:dyDescent="0.2">
      <c r="A102" s="130" t="s">
        <v>919</v>
      </c>
      <c r="B102" s="130"/>
      <c r="C102" s="130"/>
      <c r="D102" s="131"/>
      <c r="E102" s="73">
        <f>E100-E101</f>
        <v>53</v>
      </c>
    </row>
    <row r="103" spans="1:6" ht="15" customHeight="1" x14ac:dyDescent="0.2">
      <c r="A103" s="130" t="s">
        <v>920</v>
      </c>
      <c r="B103" s="130"/>
      <c r="C103" s="130"/>
      <c r="D103" s="131"/>
      <c r="E103" s="73">
        <f>E99-E100</f>
        <v>526.70000000000005</v>
      </c>
    </row>
    <row r="105" spans="1:6" s="44" customFormat="1" ht="39.75" customHeight="1" x14ac:dyDescent="0.2">
      <c r="A105" s="46" t="s">
        <v>845</v>
      </c>
      <c r="B105" s="125" t="s">
        <v>111</v>
      </c>
      <c r="C105" s="126"/>
      <c r="D105" s="126"/>
      <c r="E105" s="127"/>
      <c r="F105" s="44" t="s">
        <v>853</v>
      </c>
    </row>
    <row r="106" spans="1:6" s="51" customFormat="1" ht="14.25" customHeight="1" x14ac:dyDescent="0.2">
      <c r="A106" s="52" t="s">
        <v>827</v>
      </c>
      <c r="B106" s="58" t="s">
        <v>828</v>
      </c>
      <c r="C106" s="53" t="s">
        <v>831</v>
      </c>
      <c r="D106" s="53" t="s">
        <v>832</v>
      </c>
      <c r="E106" s="54" t="s">
        <v>830</v>
      </c>
    </row>
    <row r="107" spans="1:6" ht="14.25" customHeight="1" x14ac:dyDescent="0.2">
      <c r="A107" s="59" t="s">
        <v>833</v>
      </c>
      <c r="B107" s="60">
        <v>12</v>
      </c>
      <c r="C107" s="55">
        <f>1.65*0.9</f>
        <v>1.4849999999999999</v>
      </c>
      <c r="D107" s="55">
        <v>0.05</v>
      </c>
      <c r="E107" s="54">
        <f t="shared" ref="E107:E114" si="2">B107*C107*D107</f>
        <v>0.89100000000000001</v>
      </c>
    </row>
    <row r="108" spans="1:6" ht="14.25" customHeight="1" x14ac:dyDescent="0.2">
      <c r="A108" s="59" t="s">
        <v>834</v>
      </c>
      <c r="B108" s="60">
        <v>7</v>
      </c>
      <c r="C108" s="55">
        <f>2*1</f>
        <v>2</v>
      </c>
      <c r="D108" s="55">
        <v>0.05</v>
      </c>
      <c r="E108" s="54">
        <f t="shared" si="2"/>
        <v>0.70000000000000007</v>
      </c>
    </row>
    <row r="109" spans="1:6" ht="14.25" customHeight="1" x14ac:dyDescent="0.2">
      <c r="A109" s="59" t="s">
        <v>835</v>
      </c>
      <c r="B109" s="60">
        <v>28</v>
      </c>
      <c r="C109" s="55">
        <f>0.9*0.9</f>
        <v>0.81</v>
      </c>
      <c r="D109" s="55">
        <v>0.05</v>
      </c>
      <c r="E109" s="54">
        <f t="shared" si="2"/>
        <v>1.1340000000000001</v>
      </c>
    </row>
    <row r="110" spans="1:6" ht="14.25" customHeight="1" x14ac:dyDescent="0.2">
      <c r="A110" s="59" t="s">
        <v>836</v>
      </c>
      <c r="B110" s="60">
        <v>5</v>
      </c>
      <c r="C110" s="55">
        <v>2.59</v>
      </c>
      <c r="D110" s="55">
        <v>0.05</v>
      </c>
      <c r="E110" s="54">
        <f t="shared" si="2"/>
        <v>0.64749999999999996</v>
      </c>
    </row>
    <row r="111" spans="1:6" ht="14.25" customHeight="1" x14ac:dyDescent="0.2">
      <c r="A111" s="59" t="s">
        <v>837</v>
      </c>
      <c r="B111" s="60">
        <v>5</v>
      </c>
      <c r="C111" s="55">
        <f>2*2</f>
        <v>4</v>
      </c>
      <c r="D111" s="55">
        <v>0.05</v>
      </c>
      <c r="E111" s="54">
        <f t="shared" si="2"/>
        <v>1</v>
      </c>
    </row>
    <row r="112" spans="1:6" ht="14.25" customHeight="1" x14ac:dyDescent="0.2">
      <c r="A112" s="59" t="s">
        <v>838</v>
      </c>
      <c r="B112" s="60">
        <v>3</v>
      </c>
      <c r="C112" s="55">
        <f>2*2.73</f>
        <v>5.46</v>
      </c>
      <c r="D112" s="55">
        <v>0.05</v>
      </c>
      <c r="E112" s="54">
        <f t="shared" si="2"/>
        <v>0.81899999999999995</v>
      </c>
    </row>
    <row r="113" spans="1:5" ht="14.25" customHeight="1" x14ac:dyDescent="0.2">
      <c r="A113" s="61" t="s">
        <v>868</v>
      </c>
      <c r="B113" s="62">
        <v>1</v>
      </c>
      <c r="C113" s="63">
        <f>3*2</f>
        <v>6</v>
      </c>
      <c r="D113" s="55">
        <v>0.05</v>
      </c>
      <c r="E113" s="54">
        <f t="shared" si="2"/>
        <v>0.30000000000000004</v>
      </c>
    </row>
    <row r="114" spans="1:5" ht="14.25" customHeight="1" x14ac:dyDescent="0.2">
      <c r="A114" s="61" t="s">
        <v>896</v>
      </c>
      <c r="B114" s="62">
        <v>4</v>
      </c>
      <c r="C114" s="63">
        <f>2.5*2.5</f>
        <v>6.25</v>
      </c>
      <c r="D114" s="55">
        <v>0.05</v>
      </c>
      <c r="E114" s="54">
        <f t="shared" si="2"/>
        <v>1.25</v>
      </c>
    </row>
    <row r="115" spans="1:5" ht="87" customHeight="1" x14ac:dyDescent="0.2">
      <c r="A115" s="64" t="s">
        <v>857</v>
      </c>
      <c r="B115" s="62">
        <v>1</v>
      </c>
      <c r="C115" s="63">
        <f>0.7*176.24</f>
        <v>123.36799999999999</v>
      </c>
      <c r="D115" s="63">
        <v>0.05</v>
      </c>
      <c r="E115" s="54">
        <f>C115*D115</f>
        <v>6.1684000000000001</v>
      </c>
    </row>
    <row r="116" spans="1:5" ht="42" customHeight="1" x14ac:dyDescent="0.2">
      <c r="A116" s="64" t="s">
        <v>858</v>
      </c>
      <c r="B116" s="62">
        <v>1</v>
      </c>
      <c r="C116" s="63">
        <f>0.85*78.16</f>
        <v>66.435999999999993</v>
      </c>
      <c r="D116" s="63">
        <v>0.05</v>
      </c>
      <c r="E116" s="54">
        <f t="shared" ref="E116:E125" si="3">B116*C116*D116</f>
        <v>3.3217999999999996</v>
      </c>
    </row>
    <row r="117" spans="1:5" ht="40.5" customHeight="1" x14ac:dyDescent="0.2">
      <c r="A117" s="64" t="s">
        <v>859</v>
      </c>
      <c r="B117" s="62">
        <v>1</v>
      </c>
      <c r="C117" s="63">
        <f>0.7*39.03</f>
        <v>27.320999999999998</v>
      </c>
      <c r="D117" s="63">
        <v>0.05</v>
      </c>
      <c r="E117" s="54">
        <f t="shared" si="3"/>
        <v>1.36605</v>
      </c>
    </row>
    <row r="118" spans="1:5" ht="30" customHeight="1" x14ac:dyDescent="0.2">
      <c r="A118" s="64" t="s">
        <v>860</v>
      </c>
      <c r="B118" s="62">
        <v>1</v>
      </c>
      <c r="C118" s="63">
        <f>0.6*12.51</f>
        <v>7.5059999999999993</v>
      </c>
      <c r="D118" s="63">
        <v>0.05</v>
      </c>
      <c r="E118" s="54">
        <f t="shared" si="3"/>
        <v>0.37529999999999997</v>
      </c>
    </row>
    <row r="119" spans="1:5" ht="23.25" customHeight="1" x14ac:dyDescent="0.2">
      <c r="A119" s="64" t="s">
        <v>861</v>
      </c>
      <c r="B119" s="62">
        <v>1</v>
      </c>
      <c r="C119" s="63">
        <f>0.85*32.24</f>
        <v>27.404</v>
      </c>
      <c r="D119" s="63">
        <v>0.05</v>
      </c>
      <c r="E119" s="54">
        <f t="shared" si="3"/>
        <v>1.3702000000000001</v>
      </c>
    </row>
    <row r="120" spans="1:5" ht="27" customHeight="1" x14ac:dyDescent="0.2">
      <c r="A120" s="64" t="s">
        <v>862</v>
      </c>
      <c r="B120" s="62">
        <v>1</v>
      </c>
      <c r="C120" s="63">
        <f>0.8*32.4</f>
        <v>25.92</v>
      </c>
      <c r="D120" s="63">
        <v>0.05</v>
      </c>
      <c r="E120" s="54">
        <f t="shared" si="3"/>
        <v>1.2960000000000003</v>
      </c>
    </row>
    <row r="121" spans="1:5" ht="24" customHeight="1" x14ac:dyDescent="0.2">
      <c r="A121" s="64" t="s">
        <v>863</v>
      </c>
      <c r="B121" s="62">
        <v>1</v>
      </c>
      <c r="C121" s="63">
        <f>0.85*10.46</f>
        <v>8.891</v>
      </c>
      <c r="D121" s="63">
        <v>0.05</v>
      </c>
      <c r="E121" s="54">
        <f t="shared" si="3"/>
        <v>0.44455</v>
      </c>
    </row>
    <row r="122" spans="1:5" ht="26.25" customHeight="1" x14ac:dyDescent="0.2">
      <c r="A122" s="64" t="s">
        <v>864</v>
      </c>
      <c r="B122" s="62">
        <v>1</v>
      </c>
      <c r="C122" s="63">
        <f>0.6*3.77</f>
        <v>2.262</v>
      </c>
      <c r="D122" s="63">
        <v>0.05</v>
      </c>
      <c r="E122" s="54">
        <f t="shared" si="3"/>
        <v>0.11310000000000001</v>
      </c>
    </row>
    <row r="123" spans="1:5" ht="25.5" customHeight="1" x14ac:dyDescent="0.2">
      <c r="A123" s="64" t="s">
        <v>865</v>
      </c>
      <c r="B123" s="62">
        <v>1</v>
      </c>
      <c r="C123" s="63">
        <f>0.7*1.16</f>
        <v>0.81199999999999994</v>
      </c>
      <c r="D123" s="63">
        <v>0.05</v>
      </c>
      <c r="E123" s="54">
        <f t="shared" si="3"/>
        <v>4.0599999999999997E-2</v>
      </c>
    </row>
    <row r="124" spans="1:5" ht="25.5" customHeight="1" x14ac:dyDescent="0.2">
      <c r="A124" s="64" t="s">
        <v>866</v>
      </c>
      <c r="B124" s="62">
        <v>1</v>
      </c>
      <c r="C124" s="63">
        <f>0.8*37.36</f>
        <v>29.888000000000002</v>
      </c>
      <c r="D124" s="63">
        <v>0.05</v>
      </c>
      <c r="E124" s="54">
        <f t="shared" si="3"/>
        <v>1.4944000000000002</v>
      </c>
    </row>
    <row r="125" spans="1:5" ht="25.5" customHeight="1" x14ac:dyDescent="0.2">
      <c r="A125" s="64" t="s">
        <v>867</v>
      </c>
      <c r="B125" s="62">
        <v>1</v>
      </c>
      <c r="C125" s="63">
        <f>0.85*14.18</f>
        <v>12.052999999999999</v>
      </c>
      <c r="D125" s="63">
        <v>0.05</v>
      </c>
      <c r="E125" s="54">
        <f t="shared" si="3"/>
        <v>0.60265000000000002</v>
      </c>
    </row>
    <row r="126" spans="1:5" ht="15" customHeight="1" x14ac:dyDescent="0.2">
      <c r="A126" s="128" t="s">
        <v>927</v>
      </c>
      <c r="B126" s="128"/>
      <c r="C126" s="128"/>
      <c r="D126" s="129"/>
      <c r="E126" s="56">
        <f>SUM(E107:E125)</f>
        <v>23.33455</v>
      </c>
    </row>
    <row r="127" spans="1:5" ht="15" customHeight="1" x14ac:dyDescent="0.2">
      <c r="A127" s="128" t="s">
        <v>846</v>
      </c>
      <c r="B127" s="128"/>
      <c r="C127" s="128"/>
      <c r="D127" s="129"/>
      <c r="E127" s="56">
        <v>2.36</v>
      </c>
    </row>
    <row r="128" spans="1:5" ht="15" customHeight="1" x14ac:dyDescent="0.2">
      <c r="A128" s="128" t="s">
        <v>928</v>
      </c>
      <c r="B128" s="128"/>
      <c r="C128" s="128"/>
      <c r="D128" s="129"/>
      <c r="E128" s="56">
        <f>[2]Planilha!E57</f>
        <v>2.36</v>
      </c>
    </row>
    <row r="129" spans="1:6" ht="15" customHeight="1" x14ac:dyDescent="0.2">
      <c r="A129" s="130" t="s">
        <v>929</v>
      </c>
      <c r="B129" s="130"/>
      <c r="C129" s="130"/>
      <c r="D129" s="131"/>
      <c r="E129" s="73">
        <f>E126-E127</f>
        <v>20.974550000000001</v>
      </c>
    </row>
    <row r="131" spans="1:6" s="44" customFormat="1" ht="39.75" customHeight="1" x14ac:dyDescent="0.2">
      <c r="A131" s="46" t="s">
        <v>847</v>
      </c>
      <c r="B131" s="125" t="s">
        <v>113</v>
      </c>
      <c r="C131" s="126"/>
      <c r="D131" s="126"/>
      <c r="E131" s="127"/>
      <c r="F131" s="44" t="s">
        <v>853</v>
      </c>
    </row>
    <row r="132" spans="1:6" s="51" customFormat="1" ht="14.25" customHeight="1" x14ac:dyDescent="0.2">
      <c r="A132" s="147" t="s">
        <v>827</v>
      </c>
      <c r="B132" s="148"/>
      <c r="C132" s="53"/>
      <c r="D132" s="53"/>
      <c r="E132" s="54" t="s">
        <v>840</v>
      </c>
    </row>
    <row r="133" spans="1:6" ht="14.25" customHeight="1" x14ac:dyDescent="0.2">
      <c r="A133" s="149" t="s">
        <v>842</v>
      </c>
      <c r="B133" s="150"/>
      <c r="C133" s="55"/>
      <c r="D133" s="55"/>
      <c r="E133" s="54">
        <f>961+96.1</f>
        <v>1057.0999999999999</v>
      </c>
    </row>
    <row r="134" spans="1:6" ht="14.25" customHeight="1" x14ac:dyDescent="0.2">
      <c r="A134" s="149" t="s">
        <v>895</v>
      </c>
      <c r="B134" s="150"/>
      <c r="C134" s="55"/>
      <c r="D134" s="55"/>
      <c r="E134" s="54">
        <f>578+57.8</f>
        <v>635.79999999999995</v>
      </c>
    </row>
    <row r="135" spans="1:6" ht="14.25" customHeight="1" x14ac:dyDescent="0.2">
      <c r="A135" s="149" t="s">
        <v>894</v>
      </c>
      <c r="B135" s="150"/>
      <c r="C135" s="55"/>
      <c r="D135" s="55"/>
      <c r="E135" s="54">
        <f>206+20.6</f>
        <v>226.6</v>
      </c>
    </row>
    <row r="136" spans="1:6" ht="15" customHeight="1" x14ac:dyDescent="0.2">
      <c r="A136" s="128" t="s">
        <v>917</v>
      </c>
      <c r="B136" s="128"/>
      <c r="C136" s="128"/>
      <c r="D136" s="129"/>
      <c r="E136" s="56">
        <f>SUM(E133:E135)</f>
        <v>1919.4999999999998</v>
      </c>
    </row>
    <row r="137" spans="1:6" ht="15" customHeight="1" x14ac:dyDescent="0.2">
      <c r="A137" s="128" t="s">
        <v>843</v>
      </c>
      <c r="B137" s="128"/>
      <c r="C137" s="128"/>
      <c r="D137" s="129"/>
      <c r="E137" s="56">
        <f>[2]Planilha!E58</f>
        <v>289.2</v>
      </c>
    </row>
    <row r="138" spans="1:6" ht="15" customHeight="1" x14ac:dyDescent="0.2">
      <c r="A138" s="128" t="s">
        <v>918</v>
      </c>
      <c r="B138" s="128"/>
      <c r="C138" s="128"/>
      <c r="D138" s="129"/>
      <c r="E138" s="56">
        <v>289.2</v>
      </c>
    </row>
    <row r="139" spans="1:6" ht="15" customHeight="1" x14ac:dyDescent="0.2">
      <c r="A139" s="130" t="s">
        <v>848</v>
      </c>
      <c r="B139" s="130"/>
      <c r="C139" s="130"/>
      <c r="D139" s="131"/>
      <c r="E139" s="73">
        <f>E136-E137</f>
        <v>1630.2999999999997</v>
      </c>
    </row>
    <row r="141" spans="1:6" s="44" customFormat="1" ht="39.75" customHeight="1" x14ac:dyDescent="0.2">
      <c r="A141" s="46" t="s">
        <v>849</v>
      </c>
      <c r="B141" s="125" t="s">
        <v>117</v>
      </c>
      <c r="C141" s="126"/>
      <c r="D141" s="126"/>
      <c r="E141" s="127"/>
      <c r="F141" s="44" t="s">
        <v>853</v>
      </c>
    </row>
    <row r="142" spans="1:6" s="51" customFormat="1" ht="14.25" customHeight="1" x14ac:dyDescent="0.2">
      <c r="A142" s="147" t="s">
        <v>827</v>
      </c>
      <c r="B142" s="148"/>
      <c r="C142" s="53"/>
      <c r="D142" s="53"/>
      <c r="E142" s="54" t="s">
        <v>840</v>
      </c>
    </row>
    <row r="143" spans="1:6" ht="14.25" customHeight="1" x14ac:dyDescent="0.2">
      <c r="A143" s="149" t="s">
        <v>842</v>
      </c>
      <c r="B143" s="150"/>
      <c r="C143" s="55"/>
      <c r="D143" s="55"/>
      <c r="E143" s="54">
        <f>287+28.7</f>
        <v>315.7</v>
      </c>
    </row>
    <row r="144" spans="1:6" ht="14.25" customHeight="1" x14ac:dyDescent="0.2">
      <c r="A144" s="149" t="s">
        <v>895</v>
      </c>
      <c r="B144" s="150"/>
      <c r="C144" s="55"/>
      <c r="D144" s="55"/>
      <c r="E144" s="54">
        <f>1240+124</f>
        <v>1364</v>
      </c>
    </row>
    <row r="145" spans="1:6" ht="14.25" customHeight="1" x14ac:dyDescent="0.2">
      <c r="A145" s="156" t="s">
        <v>893</v>
      </c>
      <c r="B145" s="157"/>
      <c r="C145" s="157"/>
      <c r="D145" s="55"/>
      <c r="E145" s="54">
        <f>10+1</f>
        <v>11</v>
      </c>
    </row>
    <row r="146" spans="1:6" ht="15" customHeight="1" x14ac:dyDescent="0.2">
      <c r="A146" s="128" t="s">
        <v>917</v>
      </c>
      <c r="B146" s="128"/>
      <c r="C146" s="128"/>
      <c r="D146" s="129"/>
      <c r="E146" s="56">
        <f>SUM(E143:E145)</f>
        <v>1690.7</v>
      </c>
    </row>
    <row r="147" spans="1:6" ht="15" customHeight="1" x14ac:dyDescent="0.2">
      <c r="A147" s="128" t="s">
        <v>843</v>
      </c>
      <c r="B147" s="128"/>
      <c r="C147" s="128"/>
      <c r="D147" s="129"/>
      <c r="E147" s="56">
        <v>3312.7</v>
      </c>
    </row>
    <row r="148" spans="1:6" ht="15" customHeight="1" x14ac:dyDescent="0.2">
      <c r="A148" s="128" t="s">
        <v>918</v>
      </c>
      <c r="B148" s="128"/>
      <c r="C148" s="128"/>
      <c r="D148" s="129"/>
      <c r="E148" s="56">
        <v>1680.8</v>
      </c>
    </row>
    <row r="149" spans="1:6" ht="15" customHeight="1" x14ac:dyDescent="0.2">
      <c r="A149" s="130" t="s">
        <v>919</v>
      </c>
      <c r="B149" s="130"/>
      <c r="C149" s="130"/>
      <c r="D149" s="131"/>
      <c r="E149" s="73">
        <f>E146-E148</f>
        <v>9.9000000000000909</v>
      </c>
    </row>
    <row r="151" spans="1:6" s="44" customFormat="1" ht="39.75" customHeight="1" x14ac:dyDescent="0.2">
      <c r="A151" s="46"/>
      <c r="B151" s="125" t="s">
        <v>850</v>
      </c>
      <c r="C151" s="126"/>
      <c r="D151" s="126"/>
      <c r="E151" s="127"/>
      <c r="F151" s="44" t="s">
        <v>853</v>
      </c>
    </row>
    <row r="152" spans="1:6" s="51" customFormat="1" ht="14.25" customHeight="1" x14ac:dyDescent="0.2">
      <c r="A152" s="147" t="s">
        <v>827</v>
      </c>
      <c r="B152" s="148"/>
      <c r="C152" s="53"/>
      <c r="D152" s="53"/>
      <c r="E152" s="54" t="s">
        <v>830</v>
      </c>
    </row>
    <row r="153" spans="1:6" ht="14.25" customHeight="1" x14ac:dyDescent="0.2">
      <c r="A153" s="59" t="s">
        <v>897</v>
      </c>
      <c r="B153" s="60"/>
      <c r="C153" s="55"/>
      <c r="D153" s="55"/>
      <c r="E153" s="54">
        <v>72.05</v>
      </c>
    </row>
    <row r="154" spans="1:6" ht="14.25" customHeight="1" x14ac:dyDescent="0.2">
      <c r="A154" s="59" t="s">
        <v>898</v>
      </c>
      <c r="B154" s="60"/>
      <c r="C154" s="55"/>
      <c r="D154" s="55"/>
      <c r="E154" s="54">
        <v>73.05</v>
      </c>
    </row>
    <row r="155" spans="1:6" ht="14.25" customHeight="1" x14ac:dyDescent="0.2">
      <c r="A155" s="59" t="s">
        <v>899</v>
      </c>
      <c r="B155" s="60"/>
      <c r="C155" s="55"/>
      <c r="D155" s="55"/>
      <c r="E155" s="54">
        <v>8.69</v>
      </c>
    </row>
    <row r="156" spans="1:6" ht="14.25" customHeight="1" x14ac:dyDescent="0.2">
      <c r="A156" s="59" t="s">
        <v>900</v>
      </c>
      <c r="B156" s="60"/>
      <c r="C156" s="55"/>
      <c r="D156" s="55"/>
      <c r="E156" s="54">
        <v>1.82</v>
      </c>
    </row>
    <row r="157" spans="1:6" ht="15" customHeight="1" x14ac:dyDescent="0.2">
      <c r="A157" s="128" t="s">
        <v>930</v>
      </c>
      <c r="B157" s="128"/>
      <c r="C157" s="128"/>
      <c r="D157" s="129"/>
      <c r="E157" s="56">
        <f>SUM(E153:E156)</f>
        <v>155.60999999999999</v>
      </c>
    </row>
    <row r="158" spans="1:6" ht="15" customHeight="1" x14ac:dyDescent="0.2">
      <c r="A158" s="128" t="s">
        <v>851</v>
      </c>
      <c r="B158" s="128"/>
      <c r="C158" s="128"/>
      <c r="D158" s="129"/>
      <c r="E158" s="56">
        <v>0</v>
      </c>
    </row>
    <row r="159" spans="1:6" ht="15" customHeight="1" x14ac:dyDescent="0.2">
      <c r="A159" s="130" t="s">
        <v>931</v>
      </c>
      <c r="B159" s="130"/>
      <c r="C159" s="130"/>
      <c r="D159" s="131"/>
      <c r="E159" s="73">
        <f>E157</f>
        <v>155.60999999999999</v>
      </c>
    </row>
    <row r="161" spans="1:6" s="44" customFormat="1" ht="39.75" customHeight="1" x14ac:dyDescent="0.2">
      <c r="A161" s="46"/>
      <c r="B161" s="125" t="s">
        <v>852</v>
      </c>
      <c r="C161" s="126"/>
      <c r="D161" s="126"/>
      <c r="E161" s="127"/>
      <c r="F161" s="44" t="s">
        <v>853</v>
      </c>
    </row>
    <row r="162" spans="1:6" s="51" customFormat="1" ht="14.25" customHeight="1" x14ac:dyDescent="0.2">
      <c r="A162" s="147" t="s">
        <v>827</v>
      </c>
      <c r="B162" s="148"/>
      <c r="C162" s="53"/>
      <c r="D162" s="53"/>
      <c r="E162" s="54" t="s">
        <v>872</v>
      </c>
    </row>
    <row r="163" spans="1:6" s="51" customFormat="1" ht="14.25" customHeight="1" x14ac:dyDescent="0.2">
      <c r="A163" s="149" t="s">
        <v>842</v>
      </c>
      <c r="B163" s="150"/>
      <c r="C163" s="55"/>
      <c r="D163" s="55"/>
      <c r="E163" s="54">
        <f>661+66.1</f>
        <v>727.1</v>
      </c>
    </row>
    <row r="164" spans="1:6" ht="14.25" customHeight="1" x14ac:dyDescent="0.2">
      <c r="A164" s="149" t="s">
        <v>895</v>
      </c>
      <c r="B164" s="150"/>
      <c r="C164" s="55"/>
      <c r="D164" s="55"/>
      <c r="E164" s="54">
        <f>1411+141.1</f>
        <v>1552.1</v>
      </c>
    </row>
    <row r="165" spans="1:6" ht="14.25" customHeight="1" x14ac:dyDescent="0.2">
      <c r="A165" s="128" t="s">
        <v>917</v>
      </c>
      <c r="B165" s="128"/>
      <c r="C165" s="128"/>
      <c r="D165" s="129"/>
      <c r="E165" s="56">
        <f>SUM(E163:E164)</f>
        <v>2279.1999999999998</v>
      </c>
    </row>
    <row r="166" spans="1:6" ht="15" customHeight="1" x14ac:dyDescent="0.2">
      <c r="A166" s="128" t="s">
        <v>843</v>
      </c>
      <c r="B166" s="128"/>
      <c r="C166" s="128"/>
      <c r="D166" s="129"/>
      <c r="E166" s="56">
        <v>0</v>
      </c>
    </row>
    <row r="167" spans="1:6" ht="15" customHeight="1" x14ac:dyDescent="0.2">
      <c r="A167" s="130" t="s">
        <v>848</v>
      </c>
      <c r="B167" s="130"/>
      <c r="C167" s="130"/>
      <c r="D167" s="131"/>
      <c r="E167" s="73">
        <f>E165</f>
        <v>2279.1999999999998</v>
      </c>
    </row>
  </sheetData>
  <mergeCells count="97">
    <mergeCell ref="A21:D21"/>
    <mergeCell ref="A79:D79"/>
    <mergeCell ref="A163:B163"/>
    <mergeCell ref="A164:B164"/>
    <mergeCell ref="A165:D165"/>
    <mergeCell ref="B151:E151"/>
    <mergeCell ref="B141:E141"/>
    <mergeCell ref="A142:B142"/>
    <mergeCell ref="A143:B143"/>
    <mergeCell ref="A144:B144"/>
    <mergeCell ref="A145:C145"/>
    <mergeCell ref="A146:D146"/>
    <mergeCell ref="A148:D148"/>
    <mergeCell ref="A149:D149"/>
    <mergeCell ref="A147:D147"/>
    <mergeCell ref="A137:D137"/>
    <mergeCell ref="A166:D166"/>
    <mergeCell ref="A167:D167"/>
    <mergeCell ref="A152:B152"/>
    <mergeCell ref="A157:D157"/>
    <mergeCell ref="A158:D158"/>
    <mergeCell ref="A159:D159"/>
    <mergeCell ref="B161:E161"/>
    <mergeCell ref="A162:B162"/>
    <mergeCell ref="A139:D139"/>
    <mergeCell ref="B131:E131"/>
    <mergeCell ref="A132:B132"/>
    <mergeCell ref="A133:B133"/>
    <mergeCell ref="A134:B134"/>
    <mergeCell ref="A135:B135"/>
    <mergeCell ref="A136:D136"/>
    <mergeCell ref="A138:D138"/>
    <mergeCell ref="A129:D129"/>
    <mergeCell ref="A96:B96"/>
    <mergeCell ref="A97:C97"/>
    <mergeCell ref="A98:B98"/>
    <mergeCell ref="A99:D99"/>
    <mergeCell ref="A102:D102"/>
    <mergeCell ref="A127:D127"/>
    <mergeCell ref="A101:D101"/>
    <mergeCell ref="A103:D103"/>
    <mergeCell ref="B105:E105"/>
    <mergeCell ref="A126:D126"/>
    <mergeCell ref="A128:D128"/>
    <mergeCell ref="B93:E93"/>
    <mergeCell ref="A94:B94"/>
    <mergeCell ref="A95:B95"/>
    <mergeCell ref="A100:D100"/>
    <mergeCell ref="A86:B86"/>
    <mergeCell ref="A87:D87"/>
    <mergeCell ref="A88:D88"/>
    <mergeCell ref="A90:D90"/>
    <mergeCell ref="A89:D89"/>
    <mergeCell ref="A91:D91"/>
    <mergeCell ref="B83:E83"/>
    <mergeCell ref="A84:B84"/>
    <mergeCell ref="A85:D85"/>
    <mergeCell ref="A81:D81"/>
    <mergeCell ref="A60:D60"/>
    <mergeCell ref="A62:D62"/>
    <mergeCell ref="A63:D63"/>
    <mergeCell ref="B65:E65"/>
    <mergeCell ref="A78:D78"/>
    <mergeCell ref="A80:D80"/>
    <mergeCell ref="A61:D61"/>
    <mergeCell ref="A59:D59"/>
    <mergeCell ref="B40:E40"/>
    <mergeCell ref="A50:D50"/>
    <mergeCell ref="B39:E39"/>
    <mergeCell ref="A51:D51"/>
    <mergeCell ref="A52:D52"/>
    <mergeCell ref="A53:D53"/>
    <mergeCell ref="B55:E55"/>
    <mergeCell ref="A56:D56"/>
    <mergeCell ref="A58:D58"/>
    <mergeCell ref="A35:B35"/>
    <mergeCell ref="C35:D35"/>
    <mergeCell ref="A36:D36"/>
    <mergeCell ref="A37:D37"/>
    <mergeCell ref="B32:E32"/>
    <mergeCell ref="A33:B33"/>
    <mergeCell ref="C33:D33"/>
    <mergeCell ref="A34:B34"/>
    <mergeCell ref="C34:D34"/>
    <mergeCell ref="A30:D30"/>
    <mergeCell ref="A22:D22"/>
    <mergeCell ref="A23:D23"/>
    <mergeCell ref="B25:E25"/>
    <mergeCell ref="A26:B26"/>
    <mergeCell ref="A29:D29"/>
    <mergeCell ref="A11:E11"/>
    <mergeCell ref="B13:E13"/>
    <mergeCell ref="B16:E16"/>
    <mergeCell ref="A18:A19"/>
    <mergeCell ref="A20:D20"/>
    <mergeCell ref="B14:E14"/>
    <mergeCell ref="B15:E15"/>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A7C0-5616-4C85-9BC1-E370D26970DC}">
  <dimension ref="A1:E22"/>
  <sheetViews>
    <sheetView view="pageBreakPreview" zoomScale="90" zoomScaleNormal="95" zoomScaleSheetLayoutView="90" workbookViewId="0">
      <selection activeCell="I14" sqref="I14"/>
    </sheetView>
  </sheetViews>
  <sheetFormatPr defaultRowHeight="12.75" x14ac:dyDescent="0.2"/>
  <cols>
    <col min="1" max="1" width="14.625" style="36" customWidth="1"/>
    <col min="2" max="2" width="15.625" style="36" customWidth="1"/>
    <col min="3" max="3" width="19" style="36" customWidth="1"/>
    <col min="4" max="4" width="17.25" style="36" customWidth="1"/>
    <col min="5" max="5" width="15" style="43" customWidth="1"/>
    <col min="6" max="16384" width="9" style="34"/>
  </cols>
  <sheetData>
    <row r="1" spans="1:5" x14ac:dyDescent="0.2">
      <c r="A1" s="31"/>
      <c r="B1" s="32"/>
      <c r="C1" s="32"/>
      <c r="D1" s="32"/>
      <c r="E1" s="33"/>
    </row>
    <row r="2" spans="1:5" x14ac:dyDescent="0.2">
      <c r="A2" s="35"/>
      <c r="E2" s="37"/>
    </row>
    <row r="3" spans="1:5" x14ac:dyDescent="0.2">
      <c r="A3" s="35"/>
      <c r="E3" s="37"/>
    </row>
    <row r="4" spans="1:5" x14ac:dyDescent="0.2">
      <c r="A4" s="35"/>
      <c r="E4" s="37"/>
    </row>
    <row r="5" spans="1:5" x14ac:dyDescent="0.2">
      <c r="A5" s="38"/>
      <c r="B5" s="39"/>
      <c r="C5" s="40"/>
      <c r="D5" s="40"/>
      <c r="E5" s="41"/>
    </row>
    <row r="6" spans="1:5" x14ac:dyDescent="0.2">
      <c r="A6" s="38" t="s">
        <v>820</v>
      </c>
      <c r="B6" s="39"/>
      <c r="C6" s="40"/>
      <c r="D6" s="40"/>
      <c r="E6" s="41"/>
    </row>
    <row r="7" spans="1:5" x14ac:dyDescent="0.2">
      <c r="A7" s="38" t="s">
        <v>2</v>
      </c>
      <c r="B7" s="39"/>
      <c r="C7" s="40"/>
      <c r="D7" s="40"/>
      <c r="E7" s="41"/>
    </row>
    <row r="8" spans="1:5" x14ac:dyDescent="0.2">
      <c r="A8" s="38" t="s">
        <v>874</v>
      </c>
      <c r="B8" s="39"/>
      <c r="C8" s="40"/>
      <c r="D8" s="40"/>
      <c r="E8" s="41"/>
    </row>
    <row r="9" spans="1:5" x14ac:dyDescent="0.2">
      <c r="A9" s="38"/>
      <c r="B9" s="39"/>
      <c r="C9" s="40"/>
      <c r="D9" s="40"/>
      <c r="E9" s="41"/>
    </row>
    <row r="10" spans="1:5" ht="13.5" thickBot="1" x14ac:dyDescent="0.25">
      <c r="A10" s="42"/>
      <c r="B10" s="43"/>
      <c r="C10" s="43"/>
      <c r="D10" s="43"/>
      <c r="E10" s="37"/>
    </row>
    <row r="11" spans="1:5" s="44" customFormat="1" ht="21" customHeight="1" thickBot="1" x14ac:dyDescent="0.25">
      <c r="A11" s="140" t="s">
        <v>875</v>
      </c>
      <c r="B11" s="141"/>
      <c r="C11" s="141"/>
      <c r="D11" s="141"/>
      <c r="E11" s="142"/>
    </row>
    <row r="12" spans="1:5" x14ac:dyDescent="0.2">
      <c r="A12" s="35"/>
      <c r="E12" s="37"/>
    </row>
    <row r="13" spans="1:5" ht="17.25" customHeight="1" x14ac:dyDescent="0.2">
      <c r="A13" s="45" t="s">
        <v>869</v>
      </c>
      <c r="B13" s="138" t="s">
        <v>870</v>
      </c>
      <c r="C13" s="138"/>
      <c r="D13" s="138"/>
      <c r="E13" s="138"/>
    </row>
    <row r="14" spans="1:5" s="44" customFormat="1" ht="39.75" customHeight="1" x14ac:dyDescent="0.2">
      <c r="A14" s="46" t="s">
        <v>871</v>
      </c>
      <c r="B14" s="139" t="s">
        <v>877</v>
      </c>
      <c r="C14" s="139"/>
      <c r="D14" s="139"/>
      <c r="E14" s="139"/>
    </row>
    <row r="15" spans="1:5" s="51" customFormat="1" ht="14.25" customHeight="1" x14ac:dyDescent="0.2">
      <c r="A15" s="147" t="s">
        <v>827</v>
      </c>
      <c r="B15" s="148"/>
      <c r="C15" s="148"/>
      <c r="D15" s="53"/>
      <c r="E15" s="67" t="s">
        <v>872</v>
      </c>
    </row>
    <row r="16" spans="1:5" s="51" customFormat="1" ht="14.25" customHeight="1" x14ac:dyDescent="0.2">
      <c r="A16" s="80" t="s">
        <v>946</v>
      </c>
      <c r="B16" s="69"/>
      <c r="C16" s="69"/>
      <c r="D16" s="69"/>
      <c r="E16" s="70">
        <f>21.55+51.66+109.22+104.66+843.85+855.62+850.44+829.88</f>
        <v>3666.88</v>
      </c>
    </row>
    <row r="17" spans="1:5" s="51" customFormat="1" ht="15" customHeight="1" x14ac:dyDescent="0.2">
      <c r="A17" s="80" t="s">
        <v>947</v>
      </c>
      <c r="B17" s="69"/>
      <c r="C17" s="69"/>
      <c r="D17" s="69"/>
      <c r="E17" s="75">
        <f>8945.8+2939.4</f>
        <v>11885.199999999999</v>
      </c>
    </row>
    <row r="18" spans="1:5" s="51" customFormat="1" x14ac:dyDescent="0.2">
      <c r="A18" s="81"/>
      <c r="B18" s="69"/>
      <c r="C18" s="69"/>
      <c r="D18" s="69"/>
      <c r="E18" s="70"/>
    </row>
    <row r="19" spans="1:5" s="83" customFormat="1" ht="16.5" customHeight="1" x14ac:dyDescent="0.2">
      <c r="A19" s="132" t="s">
        <v>948</v>
      </c>
      <c r="B19" s="133"/>
      <c r="C19" s="133"/>
      <c r="D19" s="133"/>
      <c r="E19" s="82">
        <f>SUM(E16:E17)</f>
        <v>15552.079999999998</v>
      </c>
    </row>
    <row r="20" spans="1:5" s="44" customFormat="1" ht="14.25" customHeight="1" x14ac:dyDescent="0.2">
      <c r="A20" s="132" t="s">
        <v>932</v>
      </c>
      <c r="B20" s="133"/>
      <c r="C20" s="133"/>
      <c r="D20" s="133"/>
      <c r="E20" s="84">
        <f>Planilha!H60</f>
        <v>106158.982</v>
      </c>
    </row>
    <row r="21" spans="1:5" s="44" customFormat="1" ht="16.5" customHeight="1" x14ac:dyDescent="0.2">
      <c r="A21" s="160" t="s">
        <v>933</v>
      </c>
      <c r="B21" s="161"/>
      <c r="C21" s="161"/>
      <c r="D21" s="161"/>
      <c r="E21" s="85">
        <f>E19</f>
        <v>15552.079999999998</v>
      </c>
    </row>
    <row r="22" spans="1:5" ht="14.25" customHeight="1" x14ac:dyDescent="0.2">
      <c r="A22" s="158"/>
      <c r="B22" s="159"/>
      <c r="C22" s="72"/>
      <c r="D22" s="72"/>
      <c r="E22" s="55"/>
    </row>
  </sheetData>
  <mergeCells count="8">
    <mergeCell ref="A22:B22"/>
    <mergeCell ref="A15:C15"/>
    <mergeCell ref="A19:D19"/>
    <mergeCell ref="B14:E14"/>
    <mergeCell ref="A11:E11"/>
    <mergeCell ref="B13:E13"/>
    <mergeCell ref="A20:D20"/>
    <mergeCell ref="A21:D21"/>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Planilha</vt:lpstr>
      <vt:lpstr>RESUMO</vt:lpstr>
      <vt:lpstr>4.0</vt:lpstr>
      <vt:lpstr>5.0</vt:lpstr>
      <vt:lpstr>'4.0'!Area_de_impressao</vt:lpstr>
      <vt:lpstr>'5.0'!Area_de_impressao</vt:lpstr>
      <vt:lpstr>Planilha!Area_de_impressao</vt:lpstr>
      <vt:lpstr>RESUMO!Area_de_impressao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dcterms:created xsi:type="dcterms:W3CDTF">2024-04-01T18:39:26Z</dcterms:created>
  <dcterms:modified xsi:type="dcterms:W3CDTF">2024-08-27T14:06:21Z</dcterms:modified>
</cp:coreProperties>
</file>