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 Sintético" sheetId="1" state="visible" r:id="rId3"/>
  </sheets>
  <definedNames>
    <definedName function="false" hidden="false" localSheetId="0" name="_xlnm.Print_Area" vbProcedure="false">'Orçamento Sintético'!$A$1:$L$350</definedName>
    <definedName function="false" hidden="false" localSheetId="0" name="_xlnm.Print_Titles" vbProcedure="false">'Orçamento Sintético'!$1:$5</definedName>
    <definedName function="false" hidden="true" localSheetId="0" name="_xlnm._FilterDatabase" vbProcedure="false">'Orçamento Sintético'!$A$5:$J$343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<sst xmlns="http://schemas.openxmlformats.org/spreadsheetml/2006/main" count="1611" uniqueCount="923">
  <si>
    <t xml:space="preserve">Composições</t>
  </si>
  <si>
    <t xml:space="preserve">Encargos Sociais</t>
  </si>
  <si>
    <t xml:space="preserve">SINAPI - 11/2024 - Paraíba
ORSE - 11/2024 - Sergipe
SEINFRA - 028 - Ceará
</t>
  </si>
  <si>
    <t xml:space="preserve">Não Desonerado: embutido nos preços unitário dos insumos de mão de obra, de acordo com as bases.</t>
  </si>
  <si>
    <t xml:space="preserve">Obra: Construção Sede Social Câmara Municipal de João Pessoa</t>
  </si>
  <si>
    <t xml:space="preserve">B.D.I : 23,63%</t>
  </si>
  <si>
    <t xml:space="preserve">Orçamento Sintético</t>
  </si>
  <si>
    <t xml:space="preserve">Item</t>
  </si>
  <si>
    <t xml:space="preserve">Código</t>
  </si>
  <si>
    <t xml:space="preserve">Composição</t>
  </si>
  <si>
    <t xml:space="preserve">Descrição</t>
  </si>
  <si>
    <t xml:space="preserve">Und</t>
  </si>
  <si>
    <t xml:space="preserve">Quant.</t>
  </si>
  <si>
    <t xml:space="preserve">Valor Unit</t>
  </si>
  <si>
    <t xml:space="preserve">Valor Unit com BDI</t>
  </si>
  <si>
    <t xml:space="preserve">Total</t>
  </si>
  <si>
    <t xml:space="preserve">Peso (%)</t>
  </si>
  <si>
    <t xml:space="preserve"> 1 </t>
  </si>
  <si>
    <t xml:space="preserve">ADMINISTRAÇÃO LOCAL DA OBRA</t>
  </si>
  <si>
    <t xml:space="preserve"> 1.1 </t>
  </si>
  <si>
    <t xml:space="preserve">001</t>
  </si>
  <si>
    <t xml:space="preserve">Próprio</t>
  </si>
  <si>
    <t xml:space="preserve">ADMINISTRAÇÃO LOCAL DE OBRA</t>
  </si>
  <si>
    <t xml:space="preserve">UN</t>
  </si>
  <si>
    <t xml:space="preserve"> 1.2 </t>
  </si>
  <si>
    <t xml:space="preserve">002</t>
  </si>
  <si>
    <t xml:space="preserve">TAXA DO CREA</t>
  </si>
  <si>
    <t xml:space="preserve"> 2 </t>
  </si>
  <si>
    <t xml:space="preserve">SERVIÇOS PRELIMINARES / CANTEIRO DE OBRAS</t>
  </si>
  <si>
    <t xml:space="preserve"> 2.1 </t>
  </si>
  <si>
    <t xml:space="preserve"> 103689 </t>
  </si>
  <si>
    <t xml:space="preserve">SINAPI</t>
  </si>
  <si>
    <t xml:space="preserve">FORNECIMENTO E INSTALAÇÃO DE PLACA DE OBRA COM CHAPA GALVANIZADA E ESTRUTURA DE MADEIRA. AF_03/2022_PS</t>
  </si>
  <si>
    <t xml:space="preserve">m²</t>
  </si>
  <si>
    <t xml:space="preserve"> 2.2 </t>
  </si>
  <si>
    <t xml:space="preserve"> 4657 </t>
  </si>
  <si>
    <t xml:space="preserve">ORSE</t>
  </si>
  <si>
    <t xml:space="preserve">Locação de container - Escritório com banheiro - 6,20 x 2,40m - Rev 02_02/2022</t>
  </si>
  <si>
    <t xml:space="preserve">mês</t>
  </si>
  <si>
    <t xml:space="preserve"> 2.3 </t>
  </si>
  <si>
    <t xml:space="preserve"> 61 </t>
  </si>
  <si>
    <t xml:space="preserve">Barracão aberto para refeitório de obra (capacidade 24 refeições simultâneas)-s=61,60m2 com materiais novos</t>
  </si>
  <si>
    <t xml:space="preserve">un</t>
  </si>
  <si>
    <t xml:space="preserve"> 2.4 </t>
  </si>
  <si>
    <t xml:space="preserve"> 10184 </t>
  </si>
  <si>
    <t xml:space="preserve">Barracão para banheiro e vestiário de obra, s=35,10m², capacidade 20 operários com materiais novos</t>
  </si>
  <si>
    <t xml:space="preserve"> 2.5 </t>
  </si>
  <si>
    <t xml:space="preserve"> 62 </t>
  </si>
  <si>
    <t xml:space="preserve">Barracão fechado porte pequeno para depósito de cimento e almoxarifado (s=38,72 m2) com materiais novos</t>
  </si>
  <si>
    <t xml:space="preserve"> 2.6 </t>
  </si>
  <si>
    <t xml:space="preserve"> 99059 </t>
  </si>
  <si>
    <t xml:space="preserve">LOCAÇÃO CONVENCIONAL DE OBRA, UTILIZANDO GABARITO DE TÁBUAS CORRIDAS PONTALETADAS A CADA 2,00M -  2 UTILIZAÇÕES. AF_03/2024</t>
  </si>
  <si>
    <t xml:space="preserve">M</t>
  </si>
  <si>
    <t xml:space="preserve"> 2.7 </t>
  </si>
  <si>
    <t xml:space="preserve"> 98459 </t>
  </si>
  <si>
    <t xml:space="preserve">TAPUME COM TELHA METÁLICA. AF_03/2024</t>
  </si>
  <si>
    <t xml:space="preserve"> 2.8 </t>
  </si>
  <si>
    <t xml:space="preserve"> 98525 </t>
  </si>
  <si>
    <t xml:space="preserve">LIMPEZA MECANIZADA DE CAMADA VEGETAL, VEGETAÇÃO E PEQUENAS ÁRVORES (DIÂMETRO DE TRONCO MENOR QUE 0,20 M), COM TRATOR DE ESTEIRAS. AF_03/2024</t>
  </si>
  <si>
    <t xml:space="preserve"> 2.9 </t>
  </si>
  <si>
    <t xml:space="preserve"> 100990 </t>
  </si>
  <si>
    <t xml:space="preserve">CARGA, MANOBRA E DESCARGA DE SOLOS E MATERIAIS GRANULARES EM CAMINHÃO BASCULANTE 10 M³ - CARGA COM PÁ CARREGADEIRA (CAÇAMBA DE 1,7 A 2,8 M³ / 128 HP) E DESCARGA LIVRE (UNIDADE: T). AF_07/2020</t>
  </si>
  <si>
    <t xml:space="preserve">T</t>
  </si>
  <si>
    <t xml:space="preserve"> 2.10 </t>
  </si>
  <si>
    <t xml:space="preserve"> 95875 </t>
  </si>
  <si>
    <t xml:space="preserve">TRANSPORTE COM CAMINHÃO BASCULANTE DE 10 M³, EM VIA URBANA PAVIMENTADA, DMT ATÉ 30 KM (UNIDADE: M3XKM). AF_07/2020</t>
  </si>
  <si>
    <t xml:space="preserve">M3XKM</t>
  </si>
  <si>
    <t xml:space="preserve"> 2.11 </t>
  </si>
  <si>
    <t xml:space="preserve"> 6096 </t>
  </si>
  <si>
    <t xml:space="preserve">Ligação Predial de Água em Mureta de Concreto, Provisória ou Definitiva, com Fornecimento de Material, inclusive Mureta e Hidrômetro, Rede DN 50mm - Rev 03_10/2022</t>
  </si>
  <si>
    <t xml:space="preserve"> 2.12 </t>
  </si>
  <si>
    <t xml:space="preserve"> 101506 </t>
  </si>
  <si>
    <t xml:space="preserve">ENTRADA DE ENERGIA ELÉTRICA, AÉREA, TRIFÁSICA, COM CAIXA DE SOBREPOR, CABO DE 16 MM2 E DISJUNTOR DIN 50A (NÃO INCLUSO O POSTE DE CONCRETO). AF_07/2020_PS</t>
  </si>
  <si>
    <t xml:space="preserve"> 2.13 </t>
  </si>
  <si>
    <t xml:space="preserve"> 00041201 </t>
  </si>
  <si>
    <t xml:space="preserve">POSTE DE CONCRETO ARMADO DE SECAO DUPLO T, EXTENSAO DE 10,00 M, RESISTENCIA DE 1000 DAN, TIPO B-1,5</t>
  </si>
  <si>
    <t xml:space="preserve"> 3 </t>
  </si>
  <si>
    <t xml:space="preserve">INFRAESTRUTURA</t>
  </si>
  <si>
    <t xml:space="preserve"> 3.1 </t>
  </si>
  <si>
    <t xml:space="preserve">MOVIMENTO DE TERRA</t>
  </si>
  <si>
    <t xml:space="preserve"> 3.1.1 </t>
  </si>
  <si>
    <t xml:space="preserve"> 101124 </t>
  </si>
  <si>
    <t xml:space="preserve">ESCAVAÇÃO HORIZONTAL, INCLUINDO CARGA E DESCARGA EM SOLO DE 1A CATEGORIA COM TRATOR DE ESTEIRAS (100HP/LÂMINA: 2,19M3). AF_07/2020</t>
  </si>
  <si>
    <t xml:space="preserve">m³</t>
  </si>
  <si>
    <t xml:space="preserve"> 3.1.2 </t>
  </si>
  <si>
    <t xml:space="preserve"> 101214 </t>
  </si>
  <si>
    <t xml:space="preserve">ESCAVAÇÃO VERTICAL PARA  EDIFICAÇÃO, COM CARGA, DESCARGA E TRANSPORTE DE SOLO DE 1ª CATEGORIA, COM ESCAVADEIRA HIDRÁULICA (CAÇAMBA: 0,8 M³ / 111 HP), FROTA DE 7 CAMINHÕES BASCULANTES DE 14 M³, DMT DE 6 KM E VELOCIDADE MÉDIA 22 KM/H. AF_05/2020</t>
  </si>
  <si>
    <t xml:space="preserve"> 3.1.3 </t>
  </si>
  <si>
    <t xml:space="preserve"> 4 </t>
  </si>
  <si>
    <t xml:space="preserve">ESTACIONAMENTO, RAMPAS E CALCADAS</t>
  </si>
  <si>
    <t xml:space="preserve"> 4.1 </t>
  </si>
  <si>
    <t xml:space="preserve"> 87757 </t>
  </si>
  <si>
    <t xml:space="preserve">CONTRAPISO EM ARGAMASSA TRAÇO 1:4 (CIMENTO E AREIA), PREPARO MANUAL, APLICADO EM ÁREAS MOLHADAS SOBRE IMPERMEABILIZAÇÃO, ACABAMENTO NÃO REFORÇADO, ESPESSURA 3CM. AF_07/2021</t>
  </si>
  <si>
    <t xml:space="preserve"> 4.2 </t>
  </si>
  <si>
    <t xml:space="preserve"> 104162 </t>
  </si>
  <si>
    <t xml:space="preserve">PISO EM GRANILITE, MARMORITE OU GRANITINA EM AMBIENTES INTERNOS, COM ESPESSURA DE 8 MM, INCLUSO MISTURA EM BETONEIRA, COLOCAÇÃO DAS JUNTAS, APLICAÇÃO DO PISO, 4 POLIMENTOS COM POLITRIZ, ESTUCAMENTO, SELADOR E CERA. AF_06/2022</t>
  </si>
  <si>
    <t xml:space="preserve"> 4.3 </t>
  </si>
  <si>
    <t xml:space="preserve"> 92396 </t>
  </si>
  <si>
    <t xml:space="preserve">EXECUÇÃO DE PASSEIO EM PISO INTERTRAVADO, COM BLOCO RETANGULAR COR NATURAL DE 20 X 10 CM, ESPESSURA 6 CM. AF_10/2022</t>
  </si>
  <si>
    <t xml:space="preserve"> 4.4 </t>
  </si>
  <si>
    <t xml:space="preserve"> 92398 </t>
  </si>
  <si>
    <t xml:space="preserve">EXECUÇÃO DE PAVIMENTO EM PISO INTERTRAVADO, COM BLOCO RETANGULAR COR NATURAL DE 20 X 10 CM, ESPESSURA 8 CM. AF_10/2022</t>
  </si>
  <si>
    <t xml:space="preserve"> 4.5 </t>
  </si>
  <si>
    <t xml:space="preserve"> 94992 </t>
  </si>
  <si>
    <t xml:space="preserve">EXECUÇÃO DE PASSEIO (CALÇADA) OU PISO DE CONCRETO COM CONCRETO MOLDADO IN LOCO, FEITO EM OBRA, ACABAMENTO CONVENCIONAL, ESPESSURA 6 CM, ARMADO. AF_08/2022</t>
  </si>
  <si>
    <t xml:space="preserve"> 4.6 </t>
  </si>
  <si>
    <t xml:space="preserve"> 94273 </t>
  </si>
  <si>
    <t xml:space="preserve">ASSENTAMENTO DE GUIA (MEIO-FIO) EM TRECHO RETO, CONFECCIONADA EM CONCRETO PRÉ-FABRICADO, DIMENSÕES 100X15X13X30 CM (COMPRIMENTO X BASE INFERIOR X BASE SUPERIOR X ALTURA). AF_01/2024</t>
  </si>
  <si>
    <t xml:space="preserve"> 4.7 </t>
  </si>
  <si>
    <t xml:space="preserve"> 104658 </t>
  </si>
  <si>
    <t xml:space="preserve">PISO PODOTÁTIL DE ALERTA OU DIRECIONAL, DE CONCRETO, ASSENTADO SOBRE ARGAMASSA. AF_03/2024</t>
  </si>
  <si>
    <t xml:space="preserve"> 4.8 </t>
  </si>
  <si>
    <t xml:space="preserve"> 99837 </t>
  </si>
  <si>
    <t xml:space="preserve">GUARDA-CORPO DE AÇO GALVANIZADO DE 1,10M, MONTANTES TUBULARES DE 1.1/4" ESPAÇADOS DE 1,20M, TRAVESSA SUPERIOR DE 1.1/2", GRADIL FORMADO POR TUBOS HORIZONTAIS DE 1" E VERTICAIS DE 3/4", FIXADO COM CHUMBADOR MECÂNICO. AF_04/2019_PS</t>
  </si>
  <si>
    <t xml:space="preserve"> 4.9 </t>
  </si>
  <si>
    <t xml:space="preserve"> 87878 </t>
  </si>
  <si>
    <t xml:space="preserve">CHAPISCO APLICADO EM ALVENARIAS E ESTRUTURAS DE CONCRETO INTERNAS, COM COLHER DE PEDREIRO.  ARGAMASSA TRAÇO 1:3 COM PREPARO MANUAL. AF_10/2022</t>
  </si>
  <si>
    <t xml:space="preserve"> 4.10 </t>
  </si>
  <si>
    <t xml:space="preserve"> 87779 </t>
  </si>
  <si>
    <t xml:space="preserve">EMBOÇO OU MASSA ÚNICA EM ARGAMASSA TRAÇO 1:2:8, PREPARO MECÂNICO COM BETONEIRA 400 L, APLICADA MANUALMENTE EM PANOS DE FACHADA COM PRESENÇA DE VÃOS, ESPESSURA DE 35 MM. AF_08/2022</t>
  </si>
  <si>
    <t xml:space="preserve"> 4.11 </t>
  </si>
  <si>
    <t xml:space="preserve"> 2376 </t>
  </si>
  <si>
    <t xml:space="preserve">Muro em alvenaria bloco cerâmico, e=0,09m, c/alv de pedra (35x60cm), pilares (9x20cm) a cada 3,0m, cintas inferior e superior (9x15cm) em concreto armado fck=15,0 Mpa, c/chapisco, reboco e pint. hidracor sobre alvenaria, c/cintas epilares aparentes.</t>
  </si>
  <si>
    <t xml:space="preserve"> 4.12 </t>
  </si>
  <si>
    <t xml:space="preserve"> 3783 </t>
  </si>
  <si>
    <t xml:space="preserve">Gradil modular, com pintura de acabamente na modulação,  2114 x 1650 mm, Metalgrade ou similar</t>
  </si>
  <si>
    <t xml:space="preserve"> 4.13 </t>
  </si>
  <si>
    <t xml:space="preserve"> 102507 </t>
  </si>
  <si>
    <t xml:space="preserve">PINTURA DE DEMARCAÇÃO DE VAGA COM TINTA EPÓXI, E = 10 CM, APLICAÇÃO MANUAL. AF_05/2021</t>
  </si>
  <si>
    <t xml:space="preserve"> 5 </t>
  </si>
  <si>
    <t xml:space="preserve">PISCINA</t>
  </si>
  <si>
    <t xml:space="preserve"> 5.1 </t>
  </si>
  <si>
    <t xml:space="preserve">INFRA-ESTRUTURA</t>
  </si>
  <si>
    <t xml:space="preserve"> 5.1.1 </t>
  </si>
  <si>
    <t xml:space="preserve"> 96522 </t>
  </si>
  <si>
    <t xml:space="preserve">ESCAVAÇÃO MANUAL PARA BLOCO DE COROAMENTO OU SAPATA (SEM ESCAVAÇÃO PARA COLOCAÇÃO DE FÔRMAS). AF_01/2024</t>
  </si>
  <si>
    <t xml:space="preserve"> 5.1.2 </t>
  </si>
  <si>
    <t xml:space="preserve"> 93382 </t>
  </si>
  <si>
    <t xml:space="preserve">REATERRO MANUAL DE VALAS, COM COMPACTADOR DE SOLOS DE PERCUSSÃO. AF_08/2023</t>
  </si>
  <si>
    <t xml:space="preserve"> 5.2 </t>
  </si>
  <si>
    <t xml:space="preserve">FUNDAÇÃO</t>
  </si>
  <si>
    <t xml:space="preserve"> 5.2.1 </t>
  </si>
  <si>
    <t xml:space="preserve"> 95241 </t>
  </si>
  <si>
    <t xml:space="preserve">LASTRO DE CONCRETO MAGRO, APLICADO EM PISOS, LAJES SOBRE SOLO OU RADIERS, ESPESSURA DE 5 CM. AF_01/2024</t>
  </si>
  <si>
    <t xml:space="preserve"> 5.2.2 </t>
  </si>
  <si>
    <t xml:space="preserve"> 96535 </t>
  </si>
  <si>
    <t xml:space="preserve">FABRICAÇÃO, MONTAGEM E DESMONTAGEM DE FÔRMA PARA SAPATA, EM MADEIRA SERRADA, E=25 MM, 4 UTILIZAÇÕES. AF_01/2024</t>
  </si>
  <si>
    <t xml:space="preserve"> 5.2.3 </t>
  </si>
  <si>
    <t xml:space="preserve"> 96556 </t>
  </si>
  <si>
    <t xml:space="preserve">CONCRETAGEM DE SAPATA, FCK 30 MPA, COM USO DE JERICA - LANÇAMENTO, ADENSAMENTO E ACABAMENTO. AF_01/2024</t>
  </si>
  <si>
    <t xml:space="preserve"> 5.2.4 </t>
  </si>
  <si>
    <t xml:space="preserve">003</t>
  </si>
  <si>
    <t xml:space="preserve">CONCRETAGEM DE SAPATA, FCK 40 MPA, COM USO DE JERICA - LANÇAMENTO, ADENSAMENTO E ACABAMENTO</t>
  </si>
  <si>
    <t xml:space="preserve">M³</t>
  </si>
  <si>
    <t xml:space="preserve"> 5.2.5 </t>
  </si>
  <si>
    <t xml:space="preserve"> 104916 </t>
  </si>
  <si>
    <t xml:space="preserve">ARMAÇÃO DE SAPATA ISOLADA, VIGA BALDRAME E SAPATA CORRIDA UTILIZANDO AÇO CA-60 DE 5 MM - MONTAGEM. AF_01/2024</t>
  </si>
  <si>
    <t xml:space="preserve">KG</t>
  </si>
  <si>
    <t xml:space="preserve"> 5.2.6 </t>
  </si>
  <si>
    <t xml:space="preserve"> 104917 </t>
  </si>
  <si>
    <t xml:space="preserve">ARMAÇÃO DE SAPATA ISOLADA, VIGA BALDRAME E SAPATA CORRIDA UTILIZANDO AÇO CA-50 DE 6,3 MM - MONTAGEM. AF_01/2024</t>
  </si>
  <si>
    <t xml:space="preserve"> 5.2.7 </t>
  </si>
  <si>
    <t xml:space="preserve"> 104918 </t>
  </si>
  <si>
    <t xml:space="preserve">ARMAÇÃO DE SAPATA ISOLADA, VIGA BALDRAME E SAPATA CORRIDA UTILIZANDO AÇO CA-50 DE 8 MM - MONTAGEM. AF_01/2024</t>
  </si>
  <si>
    <t xml:space="preserve"> 5.2.8 </t>
  </si>
  <si>
    <t xml:space="preserve"> 104919 </t>
  </si>
  <si>
    <t xml:space="preserve">ARMAÇÃO DE SAPATA ISOLADA, VIGA BALDRAME E SAPATA CORRIDA UTILIZANDO AÇO CA-50 DE 10 MM - MONTAGEM. AF_01/2024</t>
  </si>
  <si>
    <t xml:space="preserve"> 5.3 </t>
  </si>
  <si>
    <t xml:space="preserve">ESTRUTURAS</t>
  </si>
  <si>
    <t xml:space="preserve"> 5.3.1 </t>
  </si>
  <si>
    <t xml:space="preserve">004</t>
  </si>
  <si>
    <t xml:space="preserve">CONCRETAGEM DE PILARES, FCK = 40 MPA, COM USO DE BOMBA - LANÇAMENTO, ADENSAMENTO E ACABAMENTO</t>
  </si>
  <si>
    <t xml:space="preserve"> 5.3.2 </t>
  </si>
  <si>
    <t xml:space="preserve">005</t>
  </si>
  <si>
    <t xml:space="preserve">CONCRETAGEM DE VIGAS E LAJES, FCK=40 MPA, PARA LAJES PREMOLDADAS COM USO DE BOMBA - LANÇAMENTO, ADENSAMENTO E ACABAMENTO</t>
  </si>
  <si>
    <t xml:space="preserve"> 5.3.3 </t>
  </si>
  <si>
    <t xml:space="preserve"> 92264 </t>
  </si>
  <si>
    <t xml:space="preserve">FABRICAÇÃO DE FÔRMA PARA PILARES E ESTRUTURAS SIMILARES, EM CHAPA DE MADEIRA COMPENSADA PLASTIFICADA, E = 18 MM. AF_09/2020</t>
  </si>
  <si>
    <t xml:space="preserve"> 5.3.4 </t>
  </si>
  <si>
    <t xml:space="preserve"> 92431 </t>
  </si>
  <si>
    <t xml:space="preserve">MONTAGEM E DESMONTAGEM DE FÔRMA DE PILARES RETANGULARES E ESTRUTURAS SIMILARES, PÉ-DIREITO SIMPLES, EM CHAPA DE MADEIRA COMPENSADA PLASTIFICADA, 10 UTILIZAÇÕES. AF_09/2020</t>
  </si>
  <si>
    <t xml:space="preserve"> 5.3.5 </t>
  </si>
  <si>
    <t xml:space="preserve"> 92266 </t>
  </si>
  <si>
    <t xml:space="preserve">FABRICAÇÃO DE FÔRMA PARA VIGAS, EM CHAPA DE MADEIRA COMPENSADA PLASTIFICADA, E = 18 MM. AF_09/2020</t>
  </si>
  <si>
    <t xml:space="preserve"> 5.3.6 </t>
  </si>
  <si>
    <t xml:space="preserve"> 92452 </t>
  </si>
  <si>
    <t xml:space="preserve">MONTAGEM E DESMONTAGEM DE FÔRMA DE VIGA, ESCORAMENTO METÁLICO, PÉ-DIREITO SIMPLES, EM CHAPA DE MADEIRA RESINADA, 2 UTILIZAÇÕES. AF_09/2020</t>
  </si>
  <si>
    <t xml:space="preserve"> 5.3.7 </t>
  </si>
  <si>
    <t xml:space="preserve"> 92759 </t>
  </si>
  <si>
    <t xml:space="preserve">ARMAÇÃO DE PILAR OU VIGA DE ESTRUTURA CONVENCIONAL DE CONCRETO ARMADO UTILIZANDO AÇO CA-60 DE 5,0 MM - MONTAGEM. AF_06/2022</t>
  </si>
  <si>
    <t xml:space="preserve"> 5.3.8 </t>
  </si>
  <si>
    <t xml:space="preserve"> 92760 </t>
  </si>
  <si>
    <t xml:space="preserve">ARMAÇÃO DE PILAR OU VIGA DE ESTRUTURA CONVENCIONAL DE CONCRETO ARMADO UTILIZANDO AÇO CA-50 DE 6,3 MM - MONTAGEM. AF_06/2022</t>
  </si>
  <si>
    <t xml:space="preserve"> 5.3.9 </t>
  </si>
  <si>
    <t xml:space="preserve"> 92761 </t>
  </si>
  <si>
    <t xml:space="preserve">ARMAÇÃO DE PILAR OU VIGA DE ESTRUTURA CONVENCIONAL DE CONCRETO ARMADO UTILIZANDO AÇO CA-50 DE 8,0 MM - MONTAGEM. AF_06/2022</t>
  </si>
  <si>
    <t xml:space="preserve"> 5.3.10 </t>
  </si>
  <si>
    <t xml:space="preserve"> 92762 </t>
  </si>
  <si>
    <t xml:space="preserve">ARMAÇÃO DE PILAR OU VIGA DE ESTRUTURA CONVENCIONAL DE CONCRETO ARMADO UTILIZANDO AÇO CA-50 DE 10,0 MM - MONTAGEM. AF_06/2022</t>
  </si>
  <si>
    <t xml:space="preserve"> 5.3.11 </t>
  </si>
  <si>
    <t xml:space="preserve"> 92764 </t>
  </si>
  <si>
    <t xml:space="preserve">ARMAÇÃO DE PILAR OU VIGA DE ESTRUTURA CONVENCIONAL DE CONCRETO ARMADO UTILIZANDO AÇO CA-50 DE 16,0 MM - MONTAGEM. AF_06/2022</t>
  </si>
  <si>
    <t xml:space="preserve"> 5.3.12 </t>
  </si>
  <si>
    <t xml:space="preserve"> 92768 </t>
  </si>
  <si>
    <t xml:space="preserve">ARMAÇÃO DE LAJE DE ESTRUTURA CONVENCIONAL DE CONCRETO ARMADO UTILIZANDO AÇO CA-60 DE 5,0 MM - MONTAGEM. AF_06/2022</t>
  </si>
  <si>
    <t xml:space="preserve"> 5.3.13 </t>
  </si>
  <si>
    <t xml:space="preserve"> 92770 </t>
  </si>
  <si>
    <t xml:space="preserve">ARMAÇÃO DE LAJE DE ESTRUTURA CONVENCIONAL DE CONCRETO ARMADO UTILIZANDO AÇO CA-50 DE 8,0 MM - MONTAGEM. AF_06/2022</t>
  </si>
  <si>
    <t xml:space="preserve"> 5.3.14 </t>
  </si>
  <si>
    <t xml:space="preserve"> 92771 </t>
  </si>
  <si>
    <t xml:space="preserve">ARMAÇÃO DE LAJE DE ESTRUTURA CONVENCIONAL DE CONCRETO ARMADO UTILIZANDO AÇO CA-50 DE 10,0 MM - MONTAGEM. AF_06/2022</t>
  </si>
  <si>
    <t xml:space="preserve"> 5.3.15 </t>
  </si>
  <si>
    <t xml:space="preserve"> 92510 </t>
  </si>
  <si>
    <t xml:space="preserve">MONTAGEM E DESMONTAGEM DE FÔRMA DE LAJE MACIÇA, PÉ-DIREITO SIMPLES, EM CHAPA DE MADEIRA COMPENSADA RESINADA, 2 UTILIZAÇÕES. AF_09/2020</t>
  </si>
  <si>
    <t xml:space="preserve"> 5.3.16 </t>
  </si>
  <si>
    <t xml:space="preserve"> 97087 </t>
  </si>
  <si>
    <t xml:space="preserve">CAMADA SEPARADORA PARA EXECUÇÃO DE RADIER, PISO DE CONCRETO OU LAJE SOBRE SOLO, EM LONA PLÁSTICA. AF_09/2021</t>
  </si>
  <si>
    <t xml:space="preserve"> 5.3.17 </t>
  </si>
  <si>
    <t xml:space="preserve"> 101591 </t>
  </si>
  <si>
    <t xml:space="preserve">ESCORAMENTO DE VALA, TIPO CONTÍNUO COM PERFIL METÁLICO "U", COM PROFUNDIDADE DE 1,5 A 3,0 M, LARGURA MAIOR OU IGUAL 1,5 M E MENOR QUE 2,5 M. AF_08/2020</t>
  </si>
  <si>
    <t xml:space="preserve"> 5.4 </t>
  </si>
  <si>
    <t xml:space="preserve">ALVENARIA, REVESTIMENTO E ACABAMENTOS</t>
  </si>
  <si>
    <t xml:space="preserve"> 5.4.1 </t>
  </si>
  <si>
    <t xml:space="preserve"> 103329 </t>
  </si>
  <si>
    <t xml:space="preserve">ALVENARIA DE VEDAÇÃO DE BLOCOS CERÂMICOS FURADOS NA HORIZONTAL DE 9X19X19 CM (ESPESSURA 9 CM) E ARGAMASSA DE ASSENTAMENTO COM PREPARO MANUAL. AF_12/2021</t>
  </si>
  <si>
    <t xml:space="preserve"> 5.4.2 </t>
  </si>
  <si>
    <t xml:space="preserve"> 5.4.3 </t>
  </si>
  <si>
    <t xml:space="preserve"> 5.4.4 </t>
  </si>
  <si>
    <t xml:space="preserve"> 87245 </t>
  </si>
  <si>
    <t xml:space="preserve">REVESTIMENTO CERÂMICO PARA PAREDES EXTERNAS EM PASTILHAS DE PORCELANA 5 X 5 CM (PLACAS DE 30 X 30 CM), ALINHADAS A PRUMO, APLICADO EM SUPERFÍCIES INTERNAS DE SACADA. AF_02/2023</t>
  </si>
  <si>
    <t xml:space="preserve"> 5.4.5 </t>
  </si>
  <si>
    <t xml:space="preserve"> 94962 </t>
  </si>
  <si>
    <t xml:space="preserve">CONCRETO MAGRO PARA LASTRO, TRAÇO 1:4,5:4,5 (EM MASSA SECA DE CIMENTO/ AREIA MÉDIA/ BRITA 1) - PREPARO MECÂNICO COM BETONEIRA 400 L. AF_05/2021</t>
  </si>
  <si>
    <t xml:space="preserve"> 5.4.6 </t>
  </si>
  <si>
    <t xml:space="preserve"> 87298 </t>
  </si>
  <si>
    <t xml:space="preserve">ARGAMASSA TRAÇO 1:3 (EM VOLUME DE CIMENTO E AREIA MÉDIA ÚMIDA) PARA CONTRAPISO, PREPARO MECÂNICO COM BETONEIRA 400 L. AF_08/2019</t>
  </si>
  <si>
    <t xml:space="preserve"> 5.4.7 </t>
  </si>
  <si>
    <t xml:space="preserve"> 101732 </t>
  </si>
  <si>
    <t xml:space="preserve">PISO EM PEDRA ARDÓSIA ASSENTADO SOBRE ARGAMASSA 1:3 (CIMENTO E AREIA). AF_09/2020</t>
  </si>
  <si>
    <t xml:space="preserve"> 5.4.8 </t>
  </si>
  <si>
    <t xml:space="preserve"> 13710 </t>
  </si>
  <si>
    <t xml:space="preserve">Escada p/ piscina em aço inox 1 1/2"  com 5 dois degraus</t>
  </si>
  <si>
    <t xml:space="preserve">m</t>
  </si>
  <si>
    <t xml:space="preserve"> 5.4.9 </t>
  </si>
  <si>
    <t xml:space="preserve"> 98546 </t>
  </si>
  <si>
    <t xml:space="preserve">IMPERMEABILIZAÇÃO DE SUPERFÍCIE COM MANTA ASFÁLTICA, UMA CAMADA, INCLUSIVE APLICAÇÃO DE PRIMER ASFÁLTICO, E=4MM. AF_09/2023</t>
  </si>
  <si>
    <t xml:space="preserve"> 5.4.10 </t>
  </si>
  <si>
    <t xml:space="preserve"> 98564 </t>
  </si>
  <si>
    <t xml:space="preserve">PROTEÇÃO MECÂNICA DE SUPERFÍCIE VERTICAL COM ARGAMASSA DE CIMENTO E AREIA, TRAÇO 1:3, E=2CM. AF_09/2023</t>
  </si>
  <si>
    <t xml:space="preserve"> 5.5 </t>
  </si>
  <si>
    <t xml:space="preserve">INSTALAÇÕES HIDRÁULICAS DA PISCINA</t>
  </si>
  <si>
    <t xml:space="preserve"> 5.5.1 </t>
  </si>
  <si>
    <t xml:space="preserve"> 89446 </t>
  </si>
  <si>
    <t xml:space="preserve">TUBO, PVC, SOLDÁVEL, DE 25MM, INSTALADO EM PRUMADA DE ÁGUA - FORNECIMENTO E INSTALAÇÃO. AF_06/2022</t>
  </si>
  <si>
    <t xml:space="preserve"> 5.5.2 </t>
  </si>
  <si>
    <t xml:space="preserve"> 89449 </t>
  </si>
  <si>
    <t xml:space="preserve">TUBO, PVC, SOLDÁVEL, DE 50MM, INSTALADO EM PRUMADA DE ÁGUA - FORNECIMENTO E INSTALAÇÃO. AF_06/2022</t>
  </si>
  <si>
    <t xml:space="preserve"> 5.5.3 </t>
  </si>
  <si>
    <t xml:space="preserve"> 89451 </t>
  </si>
  <si>
    <t xml:space="preserve">TUBO, PVC, SOLDÁVEL, DE 75MM, INSTALADO EM PRUMADA DE ÁGUA - FORNECIMENTO E INSTALAÇÃO. AF_06/2022</t>
  </si>
  <si>
    <t xml:space="preserve"> 5.5.4 </t>
  </si>
  <si>
    <t xml:space="preserve"> 89617 </t>
  </si>
  <si>
    <t xml:space="preserve">TE, PVC, SOLDÁVEL, DN 25MM, INSTALADO EM PRUMADA DE ÁGUA - FORNECIMENTO E INSTALAÇÃO. AF_06/2022</t>
  </si>
  <si>
    <t xml:space="preserve"> 5.5.5 </t>
  </si>
  <si>
    <t xml:space="preserve"> 104004 </t>
  </si>
  <si>
    <t xml:space="preserve">TE, PVC, SOLDÁVEL, DN 50MM, INSTALADO EM RAMAL DE DISTRIBUIÇÃO DE ÁGUA - FORNECIMENTO E INSTALAÇÃO. AF_06/2022</t>
  </si>
  <si>
    <t xml:space="preserve"> 5.5.6 </t>
  </si>
  <si>
    <t xml:space="preserve"> 89629 </t>
  </si>
  <si>
    <t xml:space="preserve">TE, PVC, SOLDÁVEL, DN 75MM, INSTALADO EM PRUMADA DE ÁGUA - FORNECIMENTO E INSTALAÇÃO. AF_06/2022</t>
  </si>
  <si>
    <t xml:space="preserve"> 5.5.7 </t>
  </si>
  <si>
    <t xml:space="preserve"> 89630 </t>
  </si>
  <si>
    <t xml:space="preserve">TE DE REDUÇÃO, PVC, SOLDÁVEL, DN 75MM X 50MM, INSTALADO EM PRUMADA DE ÁGUA - FORNECIMENTO E INSTALAÇÃO. AF_06/2022</t>
  </si>
  <si>
    <t xml:space="preserve"> 5.5.8 </t>
  </si>
  <si>
    <t xml:space="preserve"> 89513 </t>
  </si>
  <si>
    <t xml:space="preserve">JOELHO 90 GRAUS, PVC, SOLDÁVEL, DN 75MM, INSTALADO EM PRUMADA DE ÁGUA - FORNECIMENTO E INSTALAÇÃO. AF_06/2022</t>
  </si>
  <si>
    <t xml:space="preserve"> 5.5.9 </t>
  </si>
  <si>
    <t xml:space="preserve"> 89501 </t>
  </si>
  <si>
    <t xml:space="preserve">JOELHO 90 GRAUS, PVC, SOLDÁVEL, DN 50MM, INSTALADO EM PRUMADA DE ÁGUA - FORNECIMENTO E INSTALAÇÃO. AF_06/2022</t>
  </si>
  <si>
    <t xml:space="preserve"> 5.5.10 </t>
  </si>
  <si>
    <t xml:space="preserve"> 89362 </t>
  </si>
  <si>
    <t xml:space="preserve">JOELHO 90 GRAUS, PVC, SOLDÁVEL, DN 25MM, INSTALADO EM RAMAL OU SUB-RAMAL DE ÁGUA - FORNECIMENTO E INSTALAÇÃO. AF_06/2022</t>
  </si>
  <si>
    <t xml:space="preserve"> 5.5.11 </t>
  </si>
  <si>
    <t xml:space="preserve"> 90373 </t>
  </si>
  <si>
    <t xml:space="preserve">JOELHO 90 GRAUS COM BUCHA DE LATÃO, PVC, SOLDÁVEL, DN 25MM, X 1/2  INSTALADO EM RAMAL OU SUB-RAMAL DE ÁGUA - FORNECIMENTO E INSTALAÇÃO. AF_06/2022</t>
  </si>
  <si>
    <t xml:space="preserve"> 5.5.12 </t>
  </si>
  <si>
    <t xml:space="preserve"> 103985 </t>
  </si>
  <si>
    <t xml:space="preserve">JOELHO 45 GRAUS, PVC, SOLDÁVEL, DN 50MM, INSTALADO EM RAMAL DE DISTRIBUIÇÃO DE ÁGUA - FORNECIMENTO E INSTALAÇÃO. AF_06/2022</t>
  </si>
  <si>
    <t xml:space="preserve"> 5.5.13 </t>
  </si>
  <si>
    <t xml:space="preserve"> 89517 </t>
  </si>
  <si>
    <t xml:space="preserve">CURVA 90 GRAUS, PVC, SOLDÁVEL, DN 75MM, INSTALADO EM PRUMADA DE ÁGUA - FORNECIMENTO E INSTALAÇÃO. AF_06/2022</t>
  </si>
  <si>
    <t xml:space="preserve"> 5.5.14 </t>
  </si>
  <si>
    <t xml:space="preserve"> 103986 </t>
  </si>
  <si>
    <t xml:space="preserve">CURVA 90 GRAUS, PVC, SOLDÁVEL, DN 50MM, INSTALADO EM RAMAL DE DISTRIBUIÇÃO DE ÁGUA - FORNECIMENTO E INSTALAÇÃO. AF_06/2022</t>
  </si>
  <si>
    <t xml:space="preserve"> 5.5.15 </t>
  </si>
  <si>
    <t xml:space="preserve"> 89613 </t>
  </si>
  <si>
    <t xml:space="preserve">ADAPTADOR CURTO COM BOLSA E ROSCA PARA REGISTRO, PVC, SOLDÁVEL, DN 75MM X 2.1/2", INSTALADO EM PRUMADA DE ÁGUA - FORNECIMENTO E INSTALAÇÃO. AF_12/2014</t>
  </si>
  <si>
    <t xml:space="preserve"> 5.5.16 </t>
  </si>
  <si>
    <t xml:space="preserve"> 89596 </t>
  </si>
  <si>
    <t xml:space="preserve">ADAPTADOR CURTO COM BOLSA E ROSCA PARA REGISTRO, PVC, SOLDÁVEL, DN 50MM X 1.1/2 , INSTALADO EM PRUMADA DE ÁGUA - FORNECIMENTO E INSTALAÇÃO. AF_06/2022</t>
  </si>
  <si>
    <t xml:space="preserve"> 5.5.17 </t>
  </si>
  <si>
    <t xml:space="preserve"> 94497 </t>
  </si>
  <si>
    <t xml:space="preserve">REGISTRO DE GAVETA BRUTO, LATÃO, ROSCÁVEL, 1 1/2" - FORNECIMENTO E INSTALAÇÃO. AF_08/2021</t>
  </si>
  <si>
    <t xml:space="preserve"> 5.5.18 </t>
  </si>
  <si>
    <t xml:space="preserve"> 94499 </t>
  </si>
  <si>
    <t xml:space="preserve">REGISTRO DE GAVETA BRUTO, LATÃO, ROSCÁVEL, 2 1/2" - FORNECIMENTO E INSTALAÇÃO. AF_08/2021</t>
  </si>
  <si>
    <t xml:space="preserve"> 5.5.19 </t>
  </si>
  <si>
    <t xml:space="preserve"> 13450 </t>
  </si>
  <si>
    <t xml:space="preserve">Ralo de fundo para piscina, anti-turbilhão, 15 x 15 cm, marca sodramar ou similar</t>
  </si>
  <si>
    <t xml:space="preserve"> 5.5.20 </t>
  </si>
  <si>
    <t xml:space="preserve">006</t>
  </si>
  <si>
    <t xml:space="preserve">Desnatador de superfície de piscina / coadeira, fornecimento e instalação</t>
  </si>
  <si>
    <t xml:space="preserve"> 5.5.21 </t>
  </si>
  <si>
    <t xml:space="preserve">007</t>
  </si>
  <si>
    <t xml:space="preserve">Dispositivo de retorno em aço inox 50mm, fornecimento e instalação</t>
  </si>
  <si>
    <t xml:space="preserve"> 5.5.22 </t>
  </si>
  <si>
    <t xml:space="preserve">008</t>
  </si>
  <si>
    <t xml:space="preserve">Dispositivo de aspiração em aço inox, fornecimento e instalação</t>
  </si>
  <si>
    <t xml:space="preserve"> 5.5.23 </t>
  </si>
  <si>
    <t xml:space="preserve">009</t>
  </si>
  <si>
    <t xml:space="preserve">Filtro p/piscina c/capacidade de 50m³, fornecimento e instalação</t>
  </si>
  <si>
    <t xml:space="preserve"> 5.5.24 </t>
  </si>
  <si>
    <t xml:space="preserve">010</t>
  </si>
  <si>
    <t xml:space="preserve">FILTRO P/PISCINA C/CAPACIDADE DE 450M³ OU SUPERIOR, COM AREIA (INCLUSIVE PRÉ-FILTRO), BOMBA DE 5 CV FORNECIMENTO E INSTALAÇÃO</t>
  </si>
  <si>
    <t xml:space="preserve"> 5.5.25 </t>
  </si>
  <si>
    <t xml:space="preserve"> 102113 </t>
  </si>
  <si>
    <t xml:space="preserve">BOMBA CENTRÍFUGA, TRIFÁSICA, 1 CV OU 0,99 HP, HM 14 A 40 M, Q 0,6 A 8,4 M3/H - FORNECIMENTO E INSTALAÇÃO. AF_12/2020</t>
  </si>
  <si>
    <t xml:space="preserve"> 5.5.26 </t>
  </si>
  <si>
    <t xml:space="preserve"> 13440 </t>
  </si>
  <si>
    <t xml:space="preserve">Chuveiro redondo em alumínio 10", laminado polido, Prolazer ou similar, c/ registro de pressão cromado</t>
  </si>
  <si>
    <t xml:space="preserve"> 6 </t>
  </si>
  <si>
    <t xml:space="preserve">VESTIÁRIOS, BAR E GUARITA</t>
  </si>
  <si>
    <t xml:space="preserve"> 6.1 </t>
  </si>
  <si>
    <t xml:space="preserve"> 6.1.1 </t>
  </si>
  <si>
    <t xml:space="preserve"> 6.1.1.1 </t>
  </si>
  <si>
    <t xml:space="preserve"> 96526 </t>
  </si>
  <si>
    <t xml:space="preserve">ESCAVAÇÃO MANUAL PARA VIGA BALDRAME OU SAPATA CORRIDA (SEM ESCAVAÇÃO PARA COLOCAÇÃO DE FÔRMAS). AF_01/2024</t>
  </si>
  <si>
    <t xml:space="preserve"> 6.1.1.2 </t>
  </si>
  <si>
    <t xml:space="preserve"> 96520 </t>
  </si>
  <si>
    <t xml:space="preserve">ESCAVAÇÃO MECANIZADA PARA BLOCO DE COROAMENTO OU SAPATA COM RETROESCAVADEIRA (SEM ESCAVAÇÃO PARA COLOCAÇÃO DE FÔRMAS). AF_01/2024</t>
  </si>
  <si>
    <t xml:space="preserve"> 6.1.1.3 </t>
  </si>
  <si>
    <t xml:space="preserve"> 93358 </t>
  </si>
  <si>
    <t xml:space="preserve">ESCAVAÇÃO MANUAL DE VALA. AF_09/2024</t>
  </si>
  <si>
    <t xml:space="preserve"> 6.1.1.4 </t>
  </si>
  <si>
    <t xml:space="preserve"> 6.1.2 </t>
  </si>
  <si>
    <t xml:space="preserve"> 6.1.2.1 </t>
  </si>
  <si>
    <t xml:space="preserve"> 103800 </t>
  </si>
  <si>
    <t xml:space="preserve">PEDRA ARGAMASSADA COM CIMENTO E AREIA 1:3, 40% DE ARGAMASSA EM VOLUME - AREIA E PEDRA DE MÃO COMERCIAIS - FORNECIMENTO E ASSENTAMENTO. AF_08/2022</t>
  </si>
  <si>
    <t xml:space="preserve"> 6.1.2.2 </t>
  </si>
  <si>
    <t xml:space="preserve"> 6.1.2.3 </t>
  </si>
  <si>
    <t xml:space="preserve"> 6.1.2.4 </t>
  </si>
  <si>
    <t xml:space="preserve"> 6.1.2.5 </t>
  </si>
  <si>
    <t xml:space="preserve"> 6.1.2.6 </t>
  </si>
  <si>
    <t xml:space="preserve"> 6.1.2.7 </t>
  </si>
  <si>
    <t xml:space="preserve"> 6.2 </t>
  </si>
  <si>
    <t xml:space="preserve"> 6.2.1 </t>
  </si>
  <si>
    <t xml:space="preserve"> 6.2.2 </t>
  </si>
  <si>
    <t xml:space="preserve"> 6.2.3 </t>
  </si>
  <si>
    <t xml:space="preserve"> 103673 </t>
  </si>
  <si>
    <t xml:space="preserve">LANÇAMENTO COM USO DE BOMBA, ADENSAMENTO E ACABAMENTO DE CONCRETO EM ESTRUTURAS. AF_02/2022</t>
  </si>
  <si>
    <t xml:space="preserve"> 6.2.4 </t>
  </si>
  <si>
    <t xml:space="preserve"> 6.2.5 </t>
  </si>
  <si>
    <t xml:space="preserve"> 6.2.6 </t>
  </si>
  <si>
    <t xml:space="preserve"> 6.2.7 </t>
  </si>
  <si>
    <t xml:space="preserve"> 6.2.8 </t>
  </si>
  <si>
    <t xml:space="preserve"> 6.2.9 </t>
  </si>
  <si>
    <t xml:space="preserve"> 6.2.10 </t>
  </si>
  <si>
    <t xml:space="preserve"> 101964 </t>
  </si>
  <si>
    <t xml:space="preserve">LAJE PRÉ-MOLDADA UNIDIRECIONAL, BIAPOIADA, PARA FORRO, ENCHIMENTO EM CERÂMICA, VIGOTA CONVENCIONAL, ALTURA TOTAL DA LAJE (ENCHIMENTO+CAPA) = (8+3). AF_11/2020_PA</t>
  </si>
  <si>
    <t xml:space="preserve"> 6.2.11 </t>
  </si>
  <si>
    <t xml:space="preserve"> 6.2.12 </t>
  </si>
  <si>
    <t xml:space="preserve"> 6.3 </t>
  </si>
  <si>
    <t xml:space="preserve">ALVENARIA E VEDAÇÃO/ DIVISÓRIAS</t>
  </si>
  <si>
    <t xml:space="preserve"> 6.3.1 </t>
  </si>
  <si>
    <t xml:space="preserve"> 103324 </t>
  </si>
  <si>
    <t xml:space="preserve">ALVENARIA DE VEDAÇÃO DE BLOCOS CERÂMICOS FURADOS NA VERTICAL DE 14X19X39 CM (ESPESSURA 14 CM) E ARGAMASSA DE ASSENTAMENTO COM PREPARO EM BETONEIRA. AF_12/2021</t>
  </si>
  <si>
    <t xml:space="preserve"> 6.3.2 </t>
  </si>
  <si>
    <t xml:space="preserve"> 101162 </t>
  </si>
  <si>
    <t xml:space="preserve">ALVENARIA DE VEDAÇÃO COM ELEMENTO VAZADO DE CERÂMICA (COBOGÓ) DE 7X20X20CM E ARGAMASSA DE ASSENTAMENTO COM PREPARO EM BETONEIRA. AF_05/2020</t>
  </si>
  <si>
    <t xml:space="preserve"> 6.3.3 </t>
  </si>
  <si>
    <t xml:space="preserve"> 6.3.4 </t>
  </si>
  <si>
    <t xml:space="preserve"> 93200 </t>
  </si>
  <si>
    <t xml:space="preserve">FIXAÇÃO (ENCUNHAMENTO) DE ALVENARIA DE VEDAÇÃO COM ARGAMASSA APLICADA COM BISNAGA. AF_03/2024</t>
  </si>
  <si>
    <t xml:space="preserve"> 6.3.5 </t>
  </si>
  <si>
    <t xml:space="preserve"> 102253 </t>
  </si>
  <si>
    <t xml:space="preserve">DIVISORIA SANITÁRIA, TIPO CABINE, EM GRANITO CINZA POLIDO, ESP = 3CM, ASSENTADO COM ARGAMASSA COLANTE AC III-E, EXCLUSIVE FERRAGENS. AF_01/2021</t>
  </si>
  <si>
    <t xml:space="preserve"> 6.4 </t>
  </si>
  <si>
    <t xml:space="preserve">COBERTA/FORRO</t>
  </si>
  <si>
    <t xml:space="preserve"> 6.4.1 </t>
  </si>
  <si>
    <t xml:space="preserve"> 92539 </t>
  </si>
  <si>
    <t xml:space="preserve">TRAMA DE MADEIRA COMPOSTA POR RIPAS, CAIBROS E TERÇAS PARA TELHADOS DE ATÉ 2 ÁGUAS PARA TELHA DE ENCAIXE DE CERÂMICA OU DE CONCRETO, INCLUSO TRANSPORTE VERTICAL. AF_07/2019</t>
  </si>
  <si>
    <t xml:space="preserve"> 6.4.2 </t>
  </si>
  <si>
    <t xml:space="preserve"> 94201 </t>
  </si>
  <si>
    <t xml:space="preserve">TELHAMENTO COM TELHA CERÂMICA CAPA-CANAL, TIPO COLONIAL, COM ATÉ 2 ÁGUAS, INCLUSO TRANSPORTE VERTICAL. AF_07/2019</t>
  </si>
  <si>
    <t xml:space="preserve"> 6.4.3 </t>
  </si>
  <si>
    <t xml:space="preserve"> 96109 </t>
  </si>
  <si>
    <t xml:space="preserve">FORRO EM PLACAS DE GESSO, PARA AMBIENTES RESIDENCIAIS. AF_08/2023_PS</t>
  </si>
  <si>
    <t xml:space="preserve"> 6.5 </t>
  </si>
  <si>
    <t xml:space="preserve">IMPERMEABILIZAÇÃO</t>
  </si>
  <si>
    <t xml:space="preserve"> 6.5.1 </t>
  </si>
  <si>
    <t xml:space="preserve"> 6.5.2 </t>
  </si>
  <si>
    <t xml:space="preserve"> 98557 </t>
  </si>
  <si>
    <t xml:space="preserve">IMPERMEABILIZAÇÃO DE SUPERFÍCIE COM EMULSÃO ASFÁLTICA, 2 DEMÃOS. AF_09/2023</t>
  </si>
  <si>
    <t xml:space="preserve"> 6.6 </t>
  </si>
  <si>
    <t xml:space="preserve">ESQUADRIAS</t>
  </si>
  <si>
    <t xml:space="preserve"> 6.6.1 </t>
  </si>
  <si>
    <t xml:space="preserve"> 90848 </t>
  </si>
  <si>
    <t xml:space="preserve">KIT DE PORTA DE MADEIRA PARA PINTURA, SEMI-OCA (LEVE OU MÉDIA), PADRÃO MÉDIO, 70X210CM, ESPESSURA DE 3,5CM, ITENS INCLUSOS: DOBRADIÇAS, MONTAGEM E INSTALAÇÃO DO BATENTE, SEM FECHADURA - FORNECIMENTO E INSTALAÇÃO. AF_12/2019</t>
  </si>
  <si>
    <t xml:space="preserve"> 6.6.2 </t>
  </si>
  <si>
    <t xml:space="preserve"> 90849 </t>
  </si>
  <si>
    <t xml:space="preserve">KIT DE PORTA DE MADEIRA PARA PINTURA, SEMI-OCA (LEVE OU MÉDIA), PADRÃO MÉDIO, 80X210CM, ESPESSURA DE 3,5CM, ITENS INCLUSOS: DOBRADIÇAS, MONTAGEM E INSTALAÇÃO DO BATENTE, SEM FECHADURA - FORNECIMENTO E INSTALAÇÃO. AF_12/2019</t>
  </si>
  <si>
    <t xml:space="preserve"> 6.6.3 </t>
  </si>
  <si>
    <t xml:space="preserve"> 90850 </t>
  </si>
  <si>
    <t xml:space="preserve">KIT DE PORTA DE MADEIRA PARA PINTURA, SEMI-OCA (LEVE OU MÉDIA), PADRÃO MÉDIO, 90X210CM, ESPESSURA DE 3,5CM, ITENS INCLUSOS: DOBRADIÇAS, MONTAGEM E INSTALAÇÃO DO BATENTE, SEM FECHADURA - FORNECIMENTO E INSTALAÇÃO. AF_12/2019</t>
  </si>
  <si>
    <t xml:space="preserve"> 6.6.4 </t>
  </si>
  <si>
    <t xml:space="preserve"> 91306 </t>
  </si>
  <si>
    <t xml:space="preserve">FECHADURA DE EMBUTIR PARA PORTAS INTERNAS, COMPLETA, ACABAMENTO PADRÃO MÉDIO, COM EXECUÇÃO DE FURO - FORNECIMENTO E INSTALAÇÃO. AF_12/2019</t>
  </si>
  <si>
    <t xml:space="preserve"> 6.6.5 </t>
  </si>
  <si>
    <t xml:space="preserve"> 91338 </t>
  </si>
  <si>
    <t xml:space="preserve">PORTA DE ALUMÍNIO DE ABRIR COM LAMBRI, COM GUARNIÇÃO, FIXAÇÃO COM PARAFUSOS - FORNECIMENTO E INSTALAÇÃO. AF_12/2019</t>
  </si>
  <si>
    <t xml:space="preserve"> 6.6.6 </t>
  </si>
  <si>
    <t xml:space="preserve"> 94569 </t>
  </si>
  <si>
    <t xml:space="preserve">JANELA DE ALUMÍNIO TIPO MAXIM-AR, COM VIDROS, BATENTE E FERRAGENS, EXCLUSIVE ALIZAR, ACABAMENTO E CONTRAMARCO, FIXAÇÃO COM PARAFUSO. FORNECIMENTO E INSTALAÇÃO. AF_11/2024</t>
  </si>
  <si>
    <t xml:space="preserve"> 6.6.7 </t>
  </si>
  <si>
    <t xml:space="preserve"> 100674 </t>
  </si>
  <si>
    <t xml:space="preserve">JANELA FIXA DE ALUMÍNIO PARA VIDRO, COM VIDRO, BATENTE E FERRAGENS, EXCLUSIVE ACABAMENTO, ALIZAR E CONTRAMARCO, FIXAÇÃO COM PARAFUSO - FORNECIMENTO E INSTALAÇÃO. AF_11/2024</t>
  </si>
  <si>
    <t xml:space="preserve"> 6.6.8 </t>
  </si>
  <si>
    <t xml:space="preserve"> 94570 </t>
  </si>
  <si>
    <t xml:space="preserve">JANELA DE ALUMÍNIO DE CORRER COM 2 FOLHAS PARA VIDROS, COM VIDROS, BATENTE, ACABAMENTO COM ACETATO OU BRILHANTE E FERRAGENS, EXCLUSIVE ALIZAR E CONTRAMARCO, FIXAÇÃO COM PARAFUSO. FORNECIMENTO E INSTALAÇÃO. AF_11/2024</t>
  </si>
  <si>
    <t xml:space="preserve"> 6.6.9 </t>
  </si>
  <si>
    <t xml:space="preserve"> 94589 </t>
  </si>
  <si>
    <t xml:space="preserve">CONTRAMARCO DE ALUMÍNIO, FIXAÇÃO COM ARGAMASSA - FORNECIMENTO E INSTALAÇÃO. AF_11/2024</t>
  </si>
  <si>
    <t xml:space="preserve"> 6.7 </t>
  </si>
  <si>
    <t xml:space="preserve">REVESTIMENTOS INTERNO E EXTERNO</t>
  </si>
  <si>
    <t xml:space="preserve"> 6.7.1 </t>
  </si>
  <si>
    <t xml:space="preserve"> 87886 </t>
  </si>
  <si>
    <t xml:space="preserve">CHAPISCO APLICADO NO TETO OU EM ESTRUTURA, COM DESEMPENADEIRA DENTADA. ARGAMASSA INDUSTRIALIZADA COM PREPARO MANUAL. AF_10/2022</t>
  </si>
  <si>
    <t xml:space="preserve"> 6.7.2 </t>
  </si>
  <si>
    <t xml:space="preserve"> 87905 </t>
  </si>
  <si>
    <t xml:space="preserve">CHAPISCO APLICADO EM ALVENARIA (COM PRESENÇA DE VÃOS) E ESTRUTURAS DE CONCRETO DE FACHADA, COM COLHER DE PEDREIRO.  ARGAMASSA TRAÇO 1:3 COM PREPARO EM BETONEIRA 400L. AF_10/2022</t>
  </si>
  <si>
    <t xml:space="preserve"> 6.7.3 </t>
  </si>
  <si>
    <t xml:space="preserve"> 87529 </t>
  </si>
  <si>
    <t xml:space="preserve">MASSA ÚNICA, EM ARGAMASSA TRAÇO 1:2:8, PREPARO MECÂNICO, APLICADA MANUALMENTE EM PAREDES INTERNAS DE AMBIENTES COM ÁREA ENTRE 5M² E 10M², E = 17,5MM, COM TALISCAS. AF_03/2024</t>
  </si>
  <si>
    <t xml:space="preserve"> 6.7.4 </t>
  </si>
  <si>
    <t xml:space="preserve"> 104611 </t>
  </si>
  <si>
    <t xml:space="preserve">REVESTIMENTO CERÂMICO PARA PAREDES INTERNAS COM PLACAS TIPO ESMALTADA DE DIMENSÕES 60X60 CM APLICADAS NA ALTURA INTEIRA DAS PAREDES. AF_02/2023_PE</t>
  </si>
  <si>
    <t xml:space="preserve"> 6.7.5 </t>
  </si>
  <si>
    <t xml:space="preserve"> 88650 </t>
  </si>
  <si>
    <t xml:space="preserve">RODAPÉ CERÂMICO DE 7CM DE ALTURA COM PLACAS TIPO ESMALTADA DE DIMENSÕES 60X60CM. AF_02/2023</t>
  </si>
  <si>
    <t xml:space="preserve"> 6.7.6 </t>
  </si>
  <si>
    <t xml:space="preserve"> 6.8 </t>
  </si>
  <si>
    <t xml:space="preserve">PISO</t>
  </si>
  <si>
    <t xml:space="preserve"> 6.8.1 </t>
  </si>
  <si>
    <t xml:space="preserve"> 87642 </t>
  </si>
  <si>
    <t xml:space="preserve">CONTRAPISO EM ARGAMASSA TRAÇO 1:4 (CIMENTO E AREIA), PREPARO MANUAL, APLICADO EM ÁREAS SECAS SOBRE LAJE, ADERIDO, ACABAMENTO NÃO REFORÇADO, ESPESSURA 4CM. AF_07/2021</t>
  </si>
  <si>
    <t xml:space="preserve"> 6.8.2 </t>
  </si>
  <si>
    <t xml:space="preserve"> 87255 </t>
  </si>
  <si>
    <t xml:space="preserve">REVESTIMENTO CERÂMICO PARA PISO COM PLACAS TIPO ESMALTADA DE DIMENSÕES 60X60 CM APLICADA EM AMBIENTES DE ÁREA MENOR QUE 5 M2. AF_02/2023_PE</t>
  </si>
  <si>
    <t xml:space="preserve"> 6.8.3 </t>
  </si>
  <si>
    <t xml:space="preserve"> 6.9 </t>
  </si>
  <si>
    <t xml:space="preserve">PINTURA INTERNA E EXTERNA</t>
  </si>
  <si>
    <t xml:space="preserve"> 6.9.1 </t>
  </si>
  <si>
    <t xml:space="preserve"> 88485 </t>
  </si>
  <si>
    <t xml:space="preserve">FUNDO SELADOR ACRÍLICO, APLICAÇÃO MANUAL EM PAREDE, UMA DEMÃO. AF_04/2023</t>
  </si>
  <si>
    <t xml:space="preserve"> 6.9.2 </t>
  </si>
  <si>
    <t xml:space="preserve"> 88484 </t>
  </si>
  <si>
    <t xml:space="preserve">FUNDO SELADOR ACRÍLICO, APLICAÇÃO MANUAL EM TETO, UMA DEMÃO. AF_04/2023</t>
  </si>
  <si>
    <t xml:space="preserve"> 6.9.3 </t>
  </si>
  <si>
    <t xml:space="preserve"> 88497 </t>
  </si>
  <si>
    <t xml:space="preserve">EMASSAMENTO COM MASSA LÁTEX, APLICAÇÃO EM PAREDE, DUAS DEMÃOS, LIXAMENTO MANUAL. AF_04/2023</t>
  </si>
  <si>
    <t xml:space="preserve"> 6.9.4 </t>
  </si>
  <si>
    <t xml:space="preserve"> 88494 </t>
  </si>
  <si>
    <t xml:space="preserve">EMASSAMENTO COM MASSA LÁTEX, APLICAÇÃO EM TETO, UMA DEMÃO, LIXAMENTO MANUAL. AF_04/2023</t>
  </si>
  <si>
    <t xml:space="preserve"> 6.9.5 </t>
  </si>
  <si>
    <t xml:space="preserve"> 104642 </t>
  </si>
  <si>
    <t xml:space="preserve">PINTURA LÁTEX ACRÍLICA STANDARD, APLICAÇÃO MANUAL EM PAREDES, DUAS DEMÃOS. AF_04/2023</t>
  </si>
  <si>
    <t xml:space="preserve"> 6.9.6 </t>
  </si>
  <si>
    <t xml:space="preserve"> 104639 </t>
  </si>
  <si>
    <t xml:space="preserve">PINTURA LÁTEX ACRÍLICA ECONÔMICA, APLICAÇÃO MANUAL EM TETO, DUAS DEMÃOS. AF_04/2023</t>
  </si>
  <si>
    <t xml:space="preserve"> 6.9.7 </t>
  </si>
  <si>
    <t xml:space="preserve"> 88415 </t>
  </si>
  <si>
    <t xml:space="preserve">APLICAÇÃO MANUAL DE FUNDO SELADOR ACRÍLICO EM PAREDES EXTERNAS DE CASAS. AF_03/2024</t>
  </si>
  <si>
    <t xml:space="preserve"> 6.9.8 </t>
  </si>
  <si>
    <t xml:space="preserve"> 96131 </t>
  </si>
  <si>
    <t xml:space="preserve">APLICAÇÃO MANUAL DE MASSA ACRÍLICA EM PANOS DE FACHADA COM PRESENÇA DE VÃOS, DE EDIFÍCIOS DE MÚLTIPLOS PAVIMENTOS, DUAS DEMÃOS. AF_03/2024</t>
  </si>
  <si>
    <t xml:space="preserve"> 6.9.9 </t>
  </si>
  <si>
    <t xml:space="preserve"> 88420 </t>
  </si>
  <si>
    <t xml:space="preserve">APLICAÇÃO MANUAL DE PINTURA COM TINTA TEXTURIZADA ACRÍLICA EM SUPERFÍCIES EXTERNAS DE SACADA DE EDIFÍCIOS DE MÚLTIPLOS PAVIMENTOS, UMA COR. AF_03/2024</t>
  </si>
  <si>
    <t xml:space="preserve"> 6.10 </t>
  </si>
  <si>
    <t xml:space="preserve">INSTALAÇÕES HIDRO-SANITÁRIAS</t>
  </si>
  <si>
    <t xml:space="preserve"> 6.10.1 </t>
  </si>
  <si>
    <t xml:space="preserve">LOUÇAS E METAIS</t>
  </si>
  <si>
    <t xml:space="preserve"> 6.10.1.1 </t>
  </si>
  <si>
    <t xml:space="preserve"> 86931 </t>
  </si>
  <si>
    <t xml:space="preserve">VASO SANITÁRIO SIFONADO COM CAIXA ACOPLADA LOUÇA BRANCA, INCLUSO ENGATE FLEXÍVEL EM PLÁSTICO BRANCO, 1/2  X 40CM - FORNECIMENTO E INSTALAÇÃO. AF_01/2020</t>
  </si>
  <si>
    <t xml:space="preserve"> 6.10.1.2 </t>
  </si>
  <si>
    <t xml:space="preserve"> 95472 </t>
  </si>
  <si>
    <t xml:space="preserve">VASO SANITARIO SIFONADO CONVENCIONAL PARA PCD SEM FURO FRONTAL COM LOUÇA BRANCA SEM ASSENTO, INCLUSO CONJUNTO DE LIGAÇÃO PARA BACIA SANITÁRIA AJUSTÁVEL - FORNECIMENTO E INSTALAÇÃO. AF_01/2020</t>
  </si>
  <si>
    <t xml:space="preserve"> 6.10.1.3 </t>
  </si>
  <si>
    <t xml:space="preserve"> 100849 </t>
  </si>
  <si>
    <t xml:space="preserve">ASSENTO SANITÁRIO CONVENCIONAL - FORNECIMENTO E INSTALACAO. AF_01/2020</t>
  </si>
  <si>
    <t xml:space="preserve"> 6.10.1.4 </t>
  </si>
  <si>
    <t xml:space="preserve"> 86937 </t>
  </si>
  <si>
    <t xml:space="preserve">CUBA DE EMBUTIR OVAL EM LOUÇA BRANCA, 35 X 50CM OU EQUIVALENTE, INCLUSO VÁLVULA EM METAL CROMADO E SIFÃO FLEXÍVEL EM PVC - FORNECIMENTO E INSTALAÇÃO. AF_01/2020</t>
  </si>
  <si>
    <t xml:space="preserve"> 6.10.1.5 </t>
  </si>
  <si>
    <t xml:space="preserve"> 86943 </t>
  </si>
  <si>
    <t xml:space="preserve"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</si>
  <si>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6.10.1.6 </t>
  </si>
  <si>
    <t xml:space="preserve"> 86935 </t>
  </si>
  <si>
    <t xml:space="preserve">CUBA DE EMBUTIR DE AÇO INOXIDÁVEL MÉDIA, INCLUSO VÁLVULA TIPO AMERICANA EM METAL CROMADO E SIFÃO FLEXÍVEL EM PVC - FORNECIMENTO E INSTALAÇÃO. AF_01/2020</t>
  </si>
  <si>
    <t xml:space="preserve"> 6.10.1.7 </t>
  </si>
  <si>
    <t xml:space="preserve"> 86909 </t>
  </si>
  <si>
    <t xml:space="preserve">TORNEIRA CROMADA TUBO MÓVEL, DE MESA, 1/2" OU 3/4", PARA PIA DE COZINHA, PADRÃO ALTO - FORNECIMENTO E INSTALAÇÃO. AF_01/2020</t>
  </si>
  <si>
    <t xml:space="preserve"> 6.10.1.8 </t>
  </si>
  <si>
    <t xml:space="preserve"> 86915 </t>
  </si>
  <si>
    <t xml:space="preserve">TORNEIRA CROMADA DE MESA, 1/2" OU 3/4", PARA LAVATÓRIO, PADRÃO MÉDIO - FORNECIMENTO E INSTALAÇÃO. AF_01/2020</t>
  </si>
  <si>
    <t xml:space="preserve"> 6.10.1.9 </t>
  </si>
  <si>
    <t xml:space="preserve"> 100860 </t>
  </si>
  <si>
    <t xml:space="preserve">CHUVEIRO ELÉTRICO COMUM CORPO PLÁSTICO, TIPO DUCHA - FORNECIMENTO E INSTALAÇÃO. AF_01/2020</t>
  </si>
  <si>
    <t xml:space="preserve"> 6.10.1.10 </t>
  </si>
  <si>
    <t xml:space="preserve"> 10759 </t>
  </si>
  <si>
    <t xml:space="preserve">Bancada em granito cinza andorinha, e=2cm</t>
  </si>
  <si>
    <t xml:space="preserve"> 6.10.1.11 </t>
  </si>
  <si>
    <t xml:space="preserve"> 9718 </t>
  </si>
  <si>
    <t xml:space="preserve">Espelho de cristal 4mm com moldura de alumínio</t>
  </si>
  <si>
    <t xml:space="preserve"> 6.10.2 </t>
  </si>
  <si>
    <t xml:space="preserve">AGUA FRIA</t>
  </si>
  <si>
    <t xml:space="preserve"> 6.10.2.1 </t>
  </si>
  <si>
    <t xml:space="preserve"> 102609 </t>
  </si>
  <si>
    <t xml:space="preserve">CAIXA D´ÁGUA EM POLIETILENO, 2000 LITROS - FORNECIMENTO E INSTALAÇÃO. AF_06/2021</t>
  </si>
  <si>
    <t xml:space="preserve"> 6.10.2.2 </t>
  </si>
  <si>
    <t xml:space="preserve"> 94796 </t>
  </si>
  <si>
    <t xml:space="preserve">TORNEIRA DE BOIA PARA CAIXA D'ÁGUA, ROSCÁVEL, 3/4" - FORNECIMENTO E INSTALAÇÃO. AF_08/2021</t>
  </si>
  <si>
    <t xml:space="preserve"> 6.10.2.3 </t>
  </si>
  <si>
    <t xml:space="preserve"> 6.10.2.4 </t>
  </si>
  <si>
    <t xml:space="preserve"> 89447 </t>
  </si>
  <si>
    <t xml:space="preserve">TUBO, PVC, SOLDÁVEL, DE 32MM, INSTALADO EM PRUMADA DE ÁGUA - FORNECIMENTO E INSTALAÇÃO. AF_06/2022</t>
  </si>
  <si>
    <t xml:space="preserve"> 6.10.2.5 </t>
  </si>
  <si>
    <t xml:space="preserve"> 89448 </t>
  </si>
  <si>
    <t xml:space="preserve">TUBO, PVC, SOLDÁVEL, DE 40MM, INSTALADO EM PRUMADA DE ÁGUA - FORNECIMENTO E INSTALAÇÃO. AF_06/2022</t>
  </si>
  <si>
    <t xml:space="preserve"> 6.10.2.6 </t>
  </si>
  <si>
    <t xml:space="preserve"> 89987 </t>
  </si>
  <si>
    <t xml:space="preserve">REGISTRO DE GAVETA BRUTO, LATÃO, ROSCÁVEL, 3/4", COM ACABAMENTO E CANOPLA CROMADOS - FORNECIMENTO E INSTALAÇÃO. AF_08/2021</t>
  </si>
  <si>
    <t xml:space="preserve"> 6.10.2.7 </t>
  </si>
  <si>
    <t xml:space="preserve"> 89985 </t>
  </si>
  <si>
    <t xml:space="preserve">REGISTRO DE PRESSÃO BRUTO, LATÃO, ROSCÁVEL, 3/4", COM ACABAMENTO E CANOPLA CROMADOS - FORNECIMENTO E INSTALAÇÃO. AF_08/2021</t>
  </si>
  <si>
    <t xml:space="preserve"> 6.10.2.8 </t>
  </si>
  <si>
    <t xml:space="preserve"> 89623 </t>
  </si>
  <si>
    <t xml:space="preserve">TE, PVC, SOLDÁVEL, DN 40MM, INSTALADO EM PRUMADA DE ÁGUA - FORNECIMENTO E INSTALAÇÃO. AF_06/2022</t>
  </si>
  <si>
    <t xml:space="preserve"> 6.10.2.9 </t>
  </si>
  <si>
    <t xml:space="preserve"> 89620 </t>
  </si>
  <si>
    <t xml:space="preserve">TE, PVC, SOLDÁVEL, DN 32MM, INSTALADO EM PRUMADA DE ÁGUA - FORNECIMENTO E INSTALAÇÃO. AF_06/2022</t>
  </si>
  <si>
    <t xml:space="preserve"> 6.10.2.10 </t>
  </si>
  <si>
    <t xml:space="preserve"> 6.10.2.11 </t>
  </si>
  <si>
    <t xml:space="preserve"> 89624 </t>
  </si>
  <si>
    <t xml:space="preserve">TÊ DE REDUÇÃO, PVC, SOLDÁVEL, DN 40MM X 32MM, INSTALADO EM PRUMADA DE ÁGUA - FORNECIMENTO E INSTALAÇÃO. AF_06/2022</t>
  </si>
  <si>
    <t xml:space="preserve"> 6.10.2.12 </t>
  </si>
  <si>
    <t xml:space="preserve"> 3147 </t>
  </si>
  <si>
    <t xml:space="preserve">Tê de redução 90º de pvc rígido soldável, marrom  diâm = 40 x 25mm</t>
  </si>
  <si>
    <t xml:space="preserve"> 6.10.2.13 </t>
  </si>
  <si>
    <t xml:space="preserve"> 89445 </t>
  </si>
  <si>
    <t xml:space="preserve">TÊ DE REDUÇÃO, PVC, SOLDÁVEL, DN 32MM X 25MM, INSTALADO EM RAMAL DE DISTRIBUIÇÃO DE ÁGUA - FORNECIMENTO E INSTALAÇÃO. AF_06/2022</t>
  </si>
  <si>
    <t xml:space="preserve"> 6.10.2.14 </t>
  </si>
  <si>
    <t xml:space="preserve"> 89389 </t>
  </si>
  <si>
    <t xml:space="preserve">LUVA SOLDÁVEL E COM ROSCA, PVC, SOLDÁVEL, DN 32MM X 1 , INSTALADO EM RAMAL OU SUB-RAMAL DE ÁGUA - FORNECIMENTO E INSTALAÇÃO. AF_06/2022</t>
  </si>
  <si>
    <t xml:space="preserve"> 6.10.2.15 </t>
  </si>
  <si>
    <t xml:space="preserve"> 89381 </t>
  </si>
  <si>
    <t xml:space="preserve">LUVA COM BUCHA DE LATÃO, PVC, SOLDÁVEL, DN 25MM X 3/4 , INSTALADO EM RAMAL OU SUB-RAMAL DE ÁGUA - FORNECIMENTO E INSTALAÇÃO. AF_06/2022</t>
  </si>
  <si>
    <t xml:space="preserve"> 6.10.2.16 </t>
  </si>
  <si>
    <t xml:space="preserve"> 6.10.2.17 </t>
  </si>
  <si>
    <t xml:space="preserve"> 89497 </t>
  </si>
  <si>
    <t xml:space="preserve">JOELHO 90 GRAUS, PVC, SOLDÁVEL, DN 40MM, INSTALADO EM PRUMADA DE ÁGUA - FORNECIMENTO E INSTALAÇÃO. AF_06/2022</t>
  </si>
  <si>
    <t xml:space="preserve"> 6.10.2.18 </t>
  </si>
  <si>
    <t xml:space="preserve"> 94674 </t>
  </si>
  <si>
    <t xml:space="preserve">JOELHO 90 GRAUS, PVC, SOLDÁVEL, DN 32 MM INSTALADO EM RESERVAÇÃO PREDIAL DE ÁGUA - FORNECIMENTO E INSTALAÇÃO. AF_04/2024</t>
  </si>
  <si>
    <t xml:space="preserve"> 6.10.2.19 </t>
  </si>
  <si>
    <t xml:space="preserve"> 6.10.2.20 </t>
  </si>
  <si>
    <t xml:space="preserve"> 89363 </t>
  </si>
  <si>
    <t xml:space="preserve">JOELHO 45 GRAUS, PVC, SOLDÁVEL, DN 25MM, INSTALADO EM RAMAL OU SUB-RAMAL DE ÁGUA - FORNECIMENTO E INSTALAÇÃO. AF_06/2022</t>
  </si>
  <si>
    <t xml:space="preserve"> 6.10.2.21 </t>
  </si>
  <si>
    <t xml:space="preserve"> 89499 </t>
  </si>
  <si>
    <t xml:space="preserve">CURVA 90 GRAUS, PVC, SOLDÁVEL, DN 40MM, INSTALADO EM PRUMADA DE ÁGUA - FORNECIMENTO E INSTALAÇÃO. AF_06/2022</t>
  </si>
  <si>
    <t xml:space="preserve"> 6.10.2.22 </t>
  </si>
  <si>
    <t xml:space="preserve"> 89369 </t>
  </si>
  <si>
    <t xml:space="preserve">CURVA 90 GRAUS, PVC, SOLDÁVEL, DN 32MM, INSTALADO EM RAMAL OU SUB-RAMAL DE ÁGUA - FORNECIMENTO E INSTALAÇÃO. AF_06/2022</t>
  </si>
  <si>
    <t xml:space="preserve"> 6.10.2.23 </t>
  </si>
  <si>
    <t xml:space="preserve"> 104197 </t>
  </si>
  <si>
    <t xml:space="preserve">CURVA 90 GRAUS, PPR, DN 25 MM, INSTALADO EM RAMAL OU SUB-RAMAL DE ÁGUA - FORNECIMENTO E INSTALAÇÃO. AF_08/2022</t>
  </si>
  <si>
    <t xml:space="preserve"> 6.10.2.24 </t>
  </si>
  <si>
    <t xml:space="preserve"> 103993 </t>
  </si>
  <si>
    <t xml:space="preserve">BUCHA DE REDUÇÃO, PVC, SOLDÁVEL, DN 40MM X 32MM, INSTALADO EM RAMAL DE DISTRIBUIÇÃO DE ÁGUA - FORNECIMENTO E INSTALAÇÃO. AF_06/2022</t>
  </si>
  <si>
    <t xml:space="preserve"> 6.10.2.25 </t>
  </si>
  <si>
    <t xml:space="preserve"> 94660 </t>
  </si>
  <si>
    <t xml:space="preserve">ADAPTADOR CURTO COM BOLSA E ROSCA PARA REGISTRO, PVC, SOLDÁVEL, DN 40 MM X 1 1/4", INSTALADO EM RESERVAÇÃO PREDIAL DE ÁGUA - FORNECIMENTO E INSTALAÇÃO. AF_04/2024</t>
  </si>
  <si>
    <t xml:space="preserve"> 6.10.2.26 </t>
  </si>
  <si>
    <t xml:space="preserve"> 94658 </t>
  </si>
  <si>
    <t xml:space="preserve">ADAPTADOR CURTO COM BOLSA E ROSCA PARA REGISTRO, PVC, SOLDÁVEL, DN 32 MM X 1", INSTALADO EM RESERVAÇÃO PREDIAL DE ÁGUA - FORNECIMENTO E INSTALAÇÃO. AF_04/2024</t>
  </si>
  <si>
    <t xml:space="preserve"> 6.10.2.27 </t>
  </si>
  <si>
    <t xml:space="preserve"> 94656 </t>
  </si>
  <si>
    <t xml:space="preserve">ADAPTADOR CURTO COM BOLSA E ROSCA PARA REGISTRO, PVC, SOLDÁVEL, DN  25 MM X 3/4", INSTALADO EM RESERVAÇÃO PREDIAL DE ÁGUA - FORNECIMENTO E INSTALAÇÃO. AF_04/2024</t>
  </si>
  <si>
    <t xml:space="preserve"> 6.10.3 </t>
  </si>
  <si>
    <t xml:space="preserve">ESGOTO</t>
  </si>
  <si>
    <t xml:space="preserve"> 6.10.3.1 </t>
  </si>
  <si>
    <t xml:space="preserve"> 89714 </t>
  </si>
  <si>
    <t xml:space="preserve">TUBO PVC, SERIE NORMAL, ESGOTO PREDIAL, DN 100 MM, FORNECIDO E INSTALADO EM RAMAL DE DESCARGA OU RAMAL DE ESGOTO SANITÁRIO. AF_08/2022</t>
  </si>
  <si>
    <t xml:space="preserve"> 6.10.3.2 </t>
  </si>
  <si>
    <t xml:space="preserve"> 89713 </t>
  </si>
  <si>
    <t xml:space="preserve">TUBO PVC, SERIE NORMAL, ESGOTO PREDIAL, DN 75 MM, FORNECIDO E INSTALADO EM RAMAL DE DESCARGA OU RAMAL DE ESGOTO SANITÁRIO. AF_08/2022</t>
  </si>
  <si>
    <t xml:space="preserve"> 6.10.3.3 </t>
  </si>
  <si>
    <t xml:space="preserve"> 89712 </t>
  </si>
  <si>
    <t xml:space="preserve">TUBO PVC, SERIE NORMAL, ESGOTO PREDIAL, DN 50 MM, FORNECIDO E INSTALADO EM RAMAL DE DESCARGA OU RAMAL DE ESGOTO SANITÁRIO. AF_08/2022</t>
  </si>
  <si>
    <t xml:space="preserve"> 6.10.3.4 </t>
  </si>
  <si>
    <t xml:space="preserve"> 89711 </t>
  </si>
  <si>
    <t xml:space="preserve">TUBO PVC, SERIE NORMAL, ESGOTO PREDIAL, DN 40 MM, FORNECIDO E INSTALADO EM RAMAL DE DESCARGA OU RAMAL DE ESGOTO SANITÁRIO. AF_08/2022</t>
  </si>
  <si>
    <t xml:space="preserve"> 6.10.3.5 </t>
  </si>
  <si>
    <t xml:space="preserve"> 104327 </t>
  </si>
  <si>
    <t xml:space="preserve">RALO SIFONADO REDONDO, PVC, DN 100 X 40 MM, JUNTA SOLDÁVEL, FORNECIDO E INSTALADO EM RAMAL DE DESCARGA OU EM RAMAL DE ESGOTO SANITÁRIO. AF_08/2022</t>
  </si>
  <si>
    <t xml:space="preserve"> 6.10.3.6 </t>
  </si>
  <si>
    <t xml:space="preserve"> 94800 </t>
  </si>
  <si>
    <t xml:space="preserve">TORNEIRA DE BOIA PARA CAIXA D'ÁGUA, ROSCÁVEL, 2" - FORNECIMENTO E INSTALAÇÃO. AF_08/2021</t>
  </si>
  <si>
    <t xml:space="preserve"> 6.10.3.7 </t>
  </si>
  <si>
    <t xml:space="preserve"> 89784 </t>
  </si>
  <si>
    <t xml:space="preserve">TE, PVC, SERIE NORMAL, ESGOTO PREDIAL, DN 50 X 50 MM, JUNTA ELÁSTICA, FORNECIDO E INSTALADO EM RAMAL DE DESCARGA OU RAMAL DE ESGOTO SANITÁRIO. AF_08/2022</t>
  </si>
  <si>
    <t xml:space="preserve"> 6.10.3.8 </t>
  </si>
  <si>
    <t xml:space="preserve"> 89782 </t>
  </si>
  <si>
    <t xml:space="preserve">TE, PVC, SERIE NORMAL, ESGOTO PREDIAL, DN 40 X 40 MM, JUNTA SOLDÁVEL, FORNECIDO E INSTALADO EM RAMAL DE DESCARGA OU RAMAL DE ESGOTO SANITÁRIO. AF_08/2022</t>
  </si>
  <si>
    <t xml:space="preserve"> 6.10.3.9 </t>
  </si>
  <si>
    <t xml:space="preserve"> 89821 </t>
  </si>
  <si>
    <t xml:space="preserve">LUVA SIMPLES, PVC, SERIE NORMAL, ESGOTO PREDIAL, DN 100 MM, JUNTA ELÁSTICA, FORNECIDO E INSTALADO EM PRUMADA DE ESGOTO SANITÁRIO OU VENTILAÇÃO. AF_08/2022</t>
  </si>
  <si>
    <t xml:space="preserve"> 6.10.3.10 </t>
  </si>
  <si>
    <t xml:space="preserve"> 89797 </t>
  </si>
  <si>
    <t xml:space="preserve">JUNÇÃO SIMPLES, PVC, SERIE NORMAL, ESGOTO PREDIAL, DN 100 X 100 MM, JUNTA ELÁSTICA, FORNECIDO E INSTALADO EM RAMAL DE DESCARGA OU RAMAL DE ESGOTO SANITÁRIO. AF_08/2022</t>
  </si>
  <si>
    <t xml:space="preserve"> 6.10.3.11 </t>
  </si>
  <si>
    <t xml:space="preserve"> 89809 </t>
  </si>
  <si>
    <t xml:space="preserve">JOELHO 90 GRAUS, PVC, SERIE NORMAL, ESGOTO PREDIAL, DN 100 MM, JUNTA ELÁSTICA, FORNECIDO E INSTALADO EM PRUMADA DE ESGOTO SANITÁRIO OU VENTILAÇÃO. AF_08/2022</t>
  </si>
  <si>
    <t xml:space="preserve"> 6.10.3.12 </t>
  </si>
  <si>
    <t xml:space="preserve"> 89805 </t>
  </si>
  <si>
    <t xml:space="preserve">JOELHO 90 GRAUS, PVC, SERIE NORMAL, ESGOTO PREDIAL, DN 75 MM, JUNTA ELÁSTICA, FORNECIDO E INSTALADO EM PRUMADA DE ESGOTO SANITÁRIO OU VENTILAÇÃO. AF_08/2022</t>
  </si>
  <si>
    <t xml:space="preserve"> 6.10.3.13 </t>
  </si>
  <si>
    <t xml:space="preserve"> 89801 </t>
  </si>
  <si>
    <t xml:space="preserve">JOELHO 90 GRAUS, PVC, SERIE NORMAL, ESGOTO PREDIAL, DN 50 MM, JUNTA ELÁSTICA, FORNECIDO E INSTALADO EM PRUMADA DE ESGOTO SANITÁRIO OU VENTILAÇÃO. AF_08/2022</t>
  </si>
  <si>
    <t xml:space="preserve"> 6.10.3.14 </t>
  </si>
  <si>
    <t xml:space="preserve"> 89724 </t>
  </si>
  <si>
    <t xml:space="preserve">JOELHO 90 GRAUS, PVC, SERIE NORMAL, ESGOTO PREDIAL, DN 40 MM, JUNTA SOLDÁVEL, FORNECIDO E INSTALADO EM RAMAL DE DESCARGA OU RAMAL DE ESGOTO SANITÁRIO. AF_08/2022</t>
  </si>
  <si>
    <t xml:space="preserve"> 6.10.3.15 </t>
  </si>
  <si>
    <t xml:space="preserve"> 89810 </t>
  </si>
  <si>
    <t xml:space="preserve">JOELHO 45 GRAUS, PVC, SERIE NORMAL, ESGOTO PREDIAL, DN 100 MM, JUNTA ELÁSTICA, FORNECIDO E INSTALADO EM PRUMADA DE ESGOTO SANITÁRIO OU VENTILAÇÃO. AF_08/2022</t>
  </si>
  <si>
    <t xml:space="preserve"> 6.10.3.16 </t>
  </si>
  <si>
    <t xml:space="preserve"> 89802 </t>
  </si>
  <si>
    <t xml:space="preserve">JOELHO 45 GRAUS, PVC, SERIE NORMAL, ESGOTO PREDIAL, DN 50 MM, JUNTA ELÁSTICA, FORNECIDO E INSTALADO EM PRUMADA DE ESGOTO SANITÁRIO OU VENTILAÇÃO. AF_08/2022</t>
  </si>
  <si>
    <t xml:space="preserve"> 6.10.3.17 </t>
  </si>
  <si>
    <t xml:space="preserve"> 89726 </t>
  </si>
  <si>
    <t xml:space="preserve">JOELHO 45 GRAUS, PVC, SERIE NORMAL, ESGOTO PREDIAL, DN 40 MM, JUNTA SOLDÁVEL, FORNECIDO E INSTALADO EM RAMAL DE DESCARGA OU RAMAL DE ESGOTO SANITÁRIO. AF_08/2022</t>
  </si>
  <si>
    <t xml:space="preserve"> 6.10.3.18 </t>
  </si>
  <si>
    <t xml:space="preserve"> 98106 </t>
  </si>
  <si>
    <t xml:space="preserve">CAIXA DE GORDURA ESPECIAL (CAPACIDADE: 312 L - PARA ATÉ 146 PESSOAS SERVIDAS NO PICO), RETANGULAR, EM ALVENARIA COM TIJOLOS CERÂMICOS MACIÇOS, DIMENSÕES INTERNAS = 0,4X1,2 M, ALTURA INTERNA = 1 M. AF_12/2020</t>
  </si>
  <si>
    <t xml:space="preserve"> 6.10.3.19 </t>
  </si>
  <si>
    <t xml:space="preserve"> 97902 </t>
  </si>
  <si>
    <t xml:space="preserve">CAIXA ENTERRADA HIDRÁULICA RETANGULAR EM ALVENARIA COM TIJOLOS CERÂMICOS MACIÇOS, DIMENSÕES INTERNAS: 0,6X0,6X0,6 M PARA REDE DE ESGOTO. AF_12/2020</t>
  </si>
  <si>
    <t xml:space="preserve"> 6.10.4 </t>
  </si>
  <si>
    <t xml:space="preserve">ÁGUAS PLUVIAIS E DRENAGEM</t>
  </si>
  <si>
    <t xml:space="preserve"> 6.10.4.1 </t>
  </si>
  <si>
    <t xml:space="preserve"> 97903 </t>
  </si>
  <si>
    <t xml:space="preserve">CAIXA ENTERRADA HIDRÁULICA RETANGULAR EM ALVENARIA COM TIJOLOS CERÂMICOS MACIÇOS, DIMENSÕES INTERNAS: 0,8X0,8X0,6 M PARA REDE DE ESGOTO. AF_12/2020</t>
  </si>
  <si>
    <t xml:space="preserve"> 6.10.4.2 </t>
  </si>
  <si>
    <t xml:space="preserve"> 89849 </t>
  </si>
  <si>
    <t xml:space="preserve">TUBO PVC, SERIE NORMAL, ESGOTO PREDIAL, DN 150 MM, FORNECIDO E INSTALADO EM SUBCOLETOR AÉREO DE ESGOTO SANITÁRIO. AF_08/2022</t>
  </si>
  <si>
    <t xml:space="preserve"> 6.10.4.3 </t>
  </si>
  <si>
    <t xml:space="preserve"> 6.10.4.4 </t>
  </si>
  <si>
    <t xml:space="preserve"> 6.10.4.5 </t>
  </si>
  <si>
    <t xml:space="preserve"> 6.10.4.6 </t>
  </si>
  <si>
    <t xml:space="preserve"> 89786 </t>
  </si>
  <si>
    <t xml:space="preserve">TE, PVC, SERIE NORMAL, ESGOTO PREDIAL, DN 75 X 75 MM, JUNTA ELÁSTICA, FORNECIDO E INSTALADO EM RAMAL DE DESCARGA OU RAMAL DE ESGOTO SANITÁRIO. AF_08/2022</t>
  </si>
  <si>
    <t xml:space="preserve"> 6.10.4.7 </t>
  </si>
  <si>
    <t xml:space="preserve"> 104356 </t>
  </si>
  <si>
    <t xml:space="preserve">TERMINAL DE VENTILAÇÃO, PVC, SÉRIE NORMAL, ESGOTO PREDIAL, DN 100 MM, JUNTA SOLDÁVEL, FORNECIDO E INSTALADO EM PRUMADA DE ESGOTO SANITÁRIO OU VENTILAÇÃO. AF_08/2022</t>
  </si>
  <si>
    <t xml:space="preserve"> 6.10.4.8 </t>
  </si>
  <si>
    <t xml:space="preserve"> 104170 </t>
  </si>
  <si>
    <t xml:space="preserve">LUVA SIMPLES, PVC, SERIE R, ÁGUA PLUVIAL, DN 150 MM, JUNTA ELÁSTICA, FORNECIDO E INSTALADO EM RAMAL DE ENCAMINHAMENTO. AF_06/2022</t>
  </si>
  <si>
    <t xml:space="preserve"> 6.10.4.9 </t>
  </si>
  <si>
    <t xml:space="preserve"> 6.10.4.10 </t>
  </si>
  <si>
    <t xml:space="preserve"> 89817 </t>
  </si>
  <si>
    <t xml:space="preserve">LUVA SIMPLES, PVC, SERIE NORMAL, ESGOTO PREDIAL, DN 75 MM, JUNTA ELÁSTICA, FORNECIDO E INSTALADO EM PRUMADA DE ESGOTO SANITÁRIO OU VENTILAÇÃO. AF_08/2022</t>
  </si>
  <si>
    <t xml:space="preserve"> 6.10.4.11 </t>
  </si>
  <si>
    <t xml:space="preserve"> 89813 </t>
  </si>
  <si>
    <t xml:space="preserve">LUVA SIMPLES, PVC, SERIE NORMAL, ESGOTO PREDIAL, DN 50 MM, JUNTA ELÁSTICA, FORNECIDO E INSTALADO EM PRUMADA DE ESGOTO SANITÁRIO OU VENTILAÇÃO. AF_08/2022</t>
  </si>
  <si>
    <t xml:space="preserve"> 6.10.4.12 </t>
  </si>
  <si>
    <t xml:space="preserve"> 6.10.4.13 </t>
  </si>
  <si>
    <t xml:space="preserve"> 89795 </t>
  </si>
  <si>
    <t xml:space="preserve">JUNÇÃO SIMPLES, PVC, SERIE NORMAL, ESGOTO PREDIAL, DN 75 X 75 MM, JUNTA ELÁSTICA, FORNECIDO E INSTALADO EM RAMAL DE DESCARGA OU RAMAL DE ESGOTO SANITÁRIO. AF_08/2022</t>
  </si>
  <si>
    <t xml:space="preserve"> 6.10.4.14 </t>
  </si>
  <si>
    <t xml:space="preserve"> 6.10.4.15 </t>
  </si>
  <si>
    <t xml:space="preserve"> 6.10.4.16 </t>
  </si>
  <si>
    <t xml:space="preserve"> 6.10.4.17 </t>
  </si>
  <si>
    <t xml:space="preserve"> 89806 </t>
  </si>
  <si>
    <t xml:space="preserve">JOELHO 45 GRAUS, PVC, SERIE NORMAL, ESGOTO PREDIAL, DN 75 MM, JUNTA ELÁSTICA, FORNECIDO E INSTALADO EM PRUMADA DE ESGOTO SANITÁRIO OU VENTILAÇÃO. AF_08/2022</t>
  </si>
  <si>
    <t xml:space="preserve"> 6.10.4.18 </t>
  </si>
  <si>
    <t xml:space="preserve"> 7 </t>
  </si>
  <si>
    <t xml:space="preserve">INSTALAÇÕES ELÉTRICAS</t>
  </si>
  <si>
    <t xml:space="preserve"> 7.1 </t>
  </si>
  <si>
    <t xml:space="preserve">INSTALAÇOES ELÉTRICAS EXTERNA DE ILUMINAÇAO - ESTACIONAMENTO, ÁREA DE LAZER QUADRAS E PISCINA</t>
  </si>
  <si>
    <t xml:space="preserve"> 7.1.1 </t>
  </si>
  <si>
    <t xml:space="preserve"> 91926 </t>
  </si>
  <si>
    <t xml:space="preserve">CABO DE COBRE FLEXÍVEL ISOLADO, 2,5 MM², ANTI-CHAMA 450/750 V, PARA CIRCUITOS TERMINAIS - FORNECIMENTO E INSTALAÇÃO. AF_03/2023</t>
  </si>
  <si>
    <t xml:space="preserve"> 7.1.2 </t>
  </si>
  <si>
    <t xml:space="preserve"> 91928 </t>
  </si>
  <si>
    <t xml:space="preserve">CABO DE COBRE FLEXÍVEL ISOLADO, 4 MM², ANTI-CHAMA 450/750 V, PARA CIRCUITOS TERMINAIS - FORNECIMENTO E INSTALAÇÃO. AF_03/2023</t>
  </si>
  <si>
    <t xml:space="preserve"> 7.1.3 </t>
  </si>
  <si>
    <t xml:space="preserve"> 91929 </t>
  </si>
  <si>
    <t xml:space="preserve">CABO DE COBRE FLEXÍVEL ISOLADO, 4 MM², ANTI-CHAMA 0,6/1,0 KV, PARA CIRCUITOS TERMINAIS - FORNECIMENTO E INSTALAÇÃO. AF_03/2023</t>
  </si>
  <si>
    <t xml:space="preserve"> 7.1.4 </t>
  </si>
  <si>
    <t xml:space="preserve"> 2796 </t>
  </si>
  <si>
    <t xml:space="preserve">Caixa de passagem em alvenaria de tijolos maciços esp. = 0,12m,  dim. int. = 0.50 x 0.50 x 0.80m</t>
  </si>
  <si>
    <t xml:space="preserve"> 7.1.5 </t>
  </si>
  <si>
    <t xml:space="preserve"> 95781 </t>
  </si>
  <si>
    <t xml:space="preserve">CONDULETE DE ALUMÍNIO, TIPO C, PARA ELETRODUTO DE AÇO GALVANIZADO DN 25 MM (1''), APARENTE - FORNECIMENTO E INSTALAÇÃO. AF_10/2022</t>
  </si>
  <si>
    <t xml:space="preserve"> 7.1.6 </t>
  </si>
  <si>
    <t xml:space="preserve"> 95782 </t>
  </si>
  <si>
    <t xml:space="preserve">CONDULETE DE ALUMÍNIO, TIPO E, ELETRODUTO DE AÇO GALVANIZADO DN 25 MM (1''), APARENTE - FORNECIMENTO E INSTALAÇÃO. AF_10/2022</t>
  </si>
  <si>
    <t xml:space="preserve"> 7.1.7 </t>
  </si>
  <si>
    <t xml:space="preserve"> 95789 </t>
  </si>
  <si>
    <t xml:space="preserve">CONDULETE DE ALUMÍNIO, TIPO LR, PARA ELETRODUTO DE AÇO GALVANIZADO DN 25 MM (1''), APARENTE - FORNECIMENTO E INSTALAÇÃO. AF_10/2022</t>
  </si>
  <si>
    <t xml:space="preserve"> 7.1.8 </t>
  </si>
  <si>
    <t xml:space="preserve"> 95796 </t>
  </si>
  <si>
    <t xml:space="preserve">CONDULETE DE ALUMÍNIO, TIPO T, PARA ELETRODUTO DE AÇO GALVANIZADO DN 25 MM (1''), APARENTE - FORNECIMENTO E INSTALAÇÃO. AF_10/2022</t>
  </si>
  <si>
    <t xml:space="preserve"> 7.1.9 </t>
  </si>
  <si>
    <t xml:space="preserve"> 95802 </t>
  </si>
  <si>
    <t xml:space="preserve">CONDULETE DE ALUMÍNIO, TIPO X, PARA ELETRODUTO DE AÇO GALVANIZADO DN 25 MM (1''), APARENTE - FORNECIMENTO E INSTALAÇÃO. AF_10/2022</t>
  </si>
  <si>
    <t xml:space="preserve"> 7.1.10 </t>
  </si>
  <si>
    <t xml:space="preserve"> 91872 </t>
  </si>
  <si>
    <t xml:space="preserve">ELETRODUTO RÍGIDO ROSCÁVEL, PVC, DN 32 MM (1"), PARA CIRCUITOS TERMINAIS, INSTALADO EM PAREDE - FORNECIMENTO E INSTALAÇÃO. AF_03/2023</t>
  </si>
  <si>
    <t xml:space="preserve"> 7.1.11 </t>
  </si>
  <si>
    <t xml:space="preserve"> 91849 </t>
  </si>
  <si>
    <t xml:space="preserve">ELETRODUTO FLEXÍVEL LISO, PEAD, DN 32 MM (1"), PARA CIRCUITOS TERMINAIS, INSTALADO EM LAJE - FORNECIMENTO E INSTALAÇÃO. AF_03/2023</t>
  </si>
  <si>
    <t xml:space="preserve"> 7.1.12 </t>
  </si>
  <si>
    <t xml:space="preserve"> 91953 </t>
  </si>
  <si>
    <t xml:space="preserve">INTERRUPTOR SIMPLES (1 MÓDULO), 10A/250V, INCLUINDO SUPORTE E PLACA - FORNECIMENTO E INSTALAÇÃO. AF_03/2023</t>
  </si>
  <si>
    <t xml:space="preserve"> 7.1.13 </t>
  </si>
  <si>
    <t xml:space="preserve"> 9629 </t>
  </si>
  <si>
    <t xml:space="preserve">Luminária tipo balizador para ambiente aberto, corpo em alumínio pintado, difusor em vidro plano fosco, ref. F-5023/M da Projeto ou similar</t>
  </si>
  <si>
    <t xml:space="preserve"> 7.1.14 </t>
  </si>
  <si>
    <t xml:space="preserve"> 100621 </t>
  </si>
  <si>
    <t xml:space="preserve">POSTE DE AÇO CONICO CONTÍNUO CURVO DUPLO, FLANGEADO, H=9M, INCLUSIVE LUMINÁRIAS, SEM LÂMPADAS - FORNECIMENTO E INSTALACAO. AF_11/2019</t>
  </si>
  <si>
    <t xml:space="preserve"> 7.1.15 </t>
  </si>
  <si>
    <t xml:space="preserve"> 7271 </t>
  </si>
  <si>
    <t xml:space="preserve">Poste de aço galvanizado cônico contíno reto, diâmetro superior de 60mm, diâmetro da base 126mm, altura total  8m, Conipost ref. Série A0008/classe 30 da Conipost ou similar</t>
  </si>
  <si>
    <t xml:space="preserve"> 7.1.16 </t>
  </si>
  <si>
    <t xml:space="preserve"> 7269 </t>
  </si>
  <si>
    <t xml:space="preserve">Poste de aço galvanizado cônico contíno reto, diâmetro superior 60mm, diâmetro da base 115mm, altura total 5m, Conipost ref. Série 0005/classe 60 da Conipost ou similar</t>
  </si>
  <si>
    <t xml:space="preserve"> 7.1.17 </t>
  </si>
  <si>
    <t xml:space="preserve"> 12776 </t>
  </si>
  <si>
    <t xml:space="preserve">Refletor modular LED DC com DPS 2 x 50w de potência, alumínio, 5000k, 165LM/W, Autovolt, branca, ref.: RFMLED-DC-DPS-150-100-50-3C-ME, da marca G-light ousimilar</t>
  </si>
  <si>
    <t xml:space="preserve"> 7.1.18 </t>
  </si>
  <si>
    <t xml:space="preserve"> 12808 </t>
  </si>
  <si>
    <t xml:space="preserve">Refletor Slim LED 200W de potência, branco Frio, 6500k, Autovolt, marca G-light ou similar</t>
  </si>
  <si>
    <t xml:space="preserve"> 7.2 </t>
  </si>
  <si>
    <t xml:space="preserve">INSTALAÇOES ELÉTRICAS GUARITA, BLOCOS WC/VESTIÁRIO E BAR</t>
  </si>
  <si>
    <t xml:space="preserve"> 7.2.1 </t>
  </si>
  <si>
    <t xml:space="preserve"> 7.2.2 </t>
  </si>
  <si>
    <t xml:space="preserve"> 91924 </t>
  </si>
  <si>
    <t xml:space="preserve">CABO DE COBRE FLEXÍVEL ISOLADO, 1,5 MM², ANTI-CHAMA 450/750 V, PARA CIRCUITOS TERMINAIS - FORNECIMENTO E INSTALAÇÃO. AF_03/2023</t>
  </si>
  <si>
    <t xml:space="preserve"> 7.2.3 </t>
  </si>
  <si>
    <t xml:space="preserve"> 91940 </t>
  </si>
  <si>
    <t xml:space="preserve">CAIXA RETANGULAR 4" X 2" MÉDIA (1,30 M DO PISO), PVC, INSTALADA EM PAREDE - FORNECIMENTO E INSTALAÇÃO. AF_03/2023</t>
  </si>
  <si>
    <t xml:space="preserve"> 7.2.4 </t>
  </si>
  <si>
    <t xml:space="preserve"> 91943 </t>
  </si>
  <si>
    <t xml:space="preserve">CAIXA RETANGULAR 4" X 4" MÉDIA (1,30 M DO PISO), PVC, INSTALADA EM PAREDE - FORNECIMENTO E INSTALAÇÃO. AF_03/2023</t>
  </si>
  <si>
    <t xml:space="preserve"> 7.2.5 </t>
  </si>
  <si>
    <t xml:space="preserve"> 91855 </t>
  </si>
  <si>
    <t xml:space="preserve">ELETRODUTO FLEXÍVEL CORRUGADO REFORÇADO, PVC, DN 25 MM (3/4"), PARA CIRCUITOS TERMINAIS, INSTALADO EM PAREDE - FORNECIMENTO E INSTALAÇÃO. AF_03/2023</t>
  </si>
  <si>
    <t xml:space="preserve"> 7.2.6 </t>
  </si>
  <si>
    <t xml:space="preserve"> 7.2.7 </t>
  </si>
  <si>
    <t xml:space="preserve"> 91959 </t>
  </si>
  <si>
    <t xml:space="preserve">INTERRUPTOR SIMPLES (2 MÓDULOS), 10A/250V, INCLUINDO SUPORTE E PLACA - FORNECIMENTO E INSTALAÇÃO. AF_03/2023</t>
  </si>
  <si>
    <t xml:space="preserve"> 7.2.8 </t>
  </si>
  <si>
    <t xml:space="preserve"> 91967 </t>
  </si>
  <si>
    <t xml:space="preserve">INTERRUPTOR SIMPLES (3 MÓDULOS), 10A/250V, INCLUINDO SUPORTE E PLACA - FORNECIMENTO E INSTALAÇÃO. AF_03/2023</t>
  </si>
  <si>
    <t xml:space="preserve"> 7.2.9 </t>
  </si>
  <si>
    <t xml:space="preserve"> 92022 </t>
  </si>
  <si>
    <t xml:space="preserve">INTERRUPTOR SIMPLES (1 MÓDULO) COM 1 TOMADA DE EMBUTIR 2P+T 10 A, SEM SUPORTE E SEM PLACA - FORNECIMENTO E INSTALAÇÃO. AF_03/2023</t>
  </si>
  <si>
    <t xml:space="preserve"> 7.2.10 </t>
  </si>
  <si>
    <t xml:space="preserve"> 91996 </t>
  </si>
  <si>
    <t xml:space="preserve">TOMADA MÉDIA DE EMBUTIR (1 MÓDULO), 2P+T 10 A, INCLUINDO SUPORTE E PLACA - FORNECIMENTO E INSTALAÇÃO. AF_03/2023</t>
  </si>
  <si>
    <t xml:space="preserve"> 7.2.11 </t>
  </si>
  <si>
    <t xml:space="preserve"> 92004 </t>
  </si>
  <si>
    <t xml:space="preserve">TOMADA MÉDIA DE EMBUTIR (2 MÓDULOS), 2P+T 10 A, INCLUINDO SUPORTE E PLACA - FORNECIMENTO E INSTALAÇÃO. AF_03/2023</t>
  </si>
  <si>
    <t xml:space="preserve"> 7.2.12 </t>
  </si>
  <si>
    <t xml:space="preserve"> 8998 </t>
  </si>
  <si>
    <t xml:space="preserve">Placa cega para caixa de pvc 4"x 4", p/eletroduto</t>
  </si>
  <si>
    <t xml:space="preserve"> 7.2.13 </t>
  </si>
  <si>
    <t xml:space="preserve"> 12368 </t>
  </si>
  <si>
    <t xml:space="preserve">Luminária de sobrepor, (tecnolux ref.FLP-6478/2x20) Tubled corpo/ refletor e aletas fabricadas em chapa de aço tratada e pintada em epoxi branco, para usode 2 lampadas tubled de 20w</t>
  </si>
  <si>
    <t xml:space="preserve"> 7.2.14 </t>
  </si>
  <si>
    <t xml:space="preserve"> 7715 </t>
  </si>
  <si>
    <t xml:space="preserve">Luminária pendente simples, ref: 1110/1, Bianca ou similar</t>
  </si>
  <si>
    <t xml:space="preserve"> 7.2.15 </t>
  </si>
  <si>
    <t xml:space="preserve"> 13148 </t>
  </si>
  <si>
    <t xml:space="preserve">Refletor Slim  LED 100W de potência, branco Frio, 6500k, Autovolt, marca G-light ou similar</t>
  </si>
  <si>
    <t xml:space="preserve"> 7.2.16 </t>
  </si>
  <si>
    <t xml:space="preserve"> 97599 </t>
  </si>
  <si>
    <t xml:space="preserve">LUMINÁRIA DE EMERGÊNCIA, COM 30 LÂMPADAS LED DE 2 W, SEM REATOR - FORNECIMENTO E INSTALAÇÃO. AF_09/2024</t>
  </si>
  <si>
    <t xml:space="preserve"> 7.3 </t>
  </si>
  <si>
    <t xml:space="preserve">QUADRO ELÉTRICOS - ÁREA DE LAZER, GUARITA, BAR</t>
  </si>
  <si>
    <t xml:space="preserve"> 7.3.1 </t>
  </si>
  <si>
    <t xml:space="preserve"> 101875 </t>
  </si>
  <si>
    <t xml:space="preserve">QUADRO DE DISTRIBUIÇÃO DE ENERGIA EM CHAPA DE AÇO GALVANIZADO, DE EMBUTIR, COM BARRAMENTO TRIFÁSICO, PARA 12 DISJUNTORES DIN 100A - FORNECIMENTO E INSTALAÇÃO. AF_10/2020</t>
  </si>
  <si>
    <t xml:space="preserve"> 7.3.2 </t>
  </si>
  <si>
    <t xml:space="preserve"> 101883 </t>
  </si>
  <si>
    <t xml:space="preserve">QUADRO DE DISTRIBUIÇÃO DE ENERGIA EM CHAPA DE AÇO GALVANIZADO, DE EMBUTIR, COM BARRAMENTO TRIFÁSICO, PARA 18 DISJUNTORES DIN 100A - FORNECIMENTO E INSTALAÇÃO. AF_10/2020</t>
  </si>
  <si>
    <t xml:space="preserve"> 7.3.3 </t>
  </si>
  <si>
    <t xml:space="preserve"> 93653 </t>
  </si>
  <si>
    <t xml:space="preserve">DISJUNTOR MONOPOLAR TIPO DIN, CORRENTE NOMINAL DE 10A - FORNECIMENTO E INSTALAÇÃO. AF_10/2020</t>
  </si>
  <si>
    <t xml:space="preserve"> 7.3.4 </t>
  </si>
  <si>
    <t xml:space="preserve"> 93654 </t>
  </si>
  <si>
    <t xml:space="preserve">DISJUNTOR MONOPOLAR TIPO DIN, CORRENTE NOMINAL DE 16A - FORNECIMENTO E INSTALAÇÃO. AF_10/2020</t>
  </si>
  <si>
    <t xml:space="preserve"> 7.3.5 </t>
  </si>
  <si>
    <t xml:space="preserve"> 93655 </t>
  </si>
  <si>
    <t xml:space="preserve">DISJUNTOR MONOPOLAR TIPO DIN, CORRENTE NOMINAL DE 20A - FORNECIMENTO E INSTALAÇÃO. AF_10/2020</t>
  </si>
  <si>
    <t xml:space="preserve"> 7.3.6 </t>
  </si>
  <si>
    <t xml:space="preserve"> 93666 </t>
  </si>
  <si>
    <t xml:space="preserve">DISJUNTOR BIPOLAR TIPO DIN, CORRENTE NOMINAL DE 50A - FORNECIMENTO E INSTALAÇÃO. AF_10/2020</t>
  </si>
  <si>
    <t xml:space="preserve"> 7.3.7 </t>
  </si>
  <si>
    <t xml:space="preserve"> 93671 </t>
  </si>
  <si>
    <t xml:space="preserve">DISJUNTOR TRIPOLAR TIPO DIN, CORRENTE NOMINAL DE 32A - FORNECIMENTO E INSTALAÇÃO. AF_10/2020</t>
  </si>
  <si>
    <t xml:space="preserve"> 7.3.8 </t>
  </si>
  <si>
    <t xml:space="preserve"> 93670 </t>
  </si>
  <si>
    <t xml:space="preserve">DISJUNTOR TRIPOLAR TIPO DIN, CORRENTE NOMINAL DE 25A - FORNECIMENTO E INSTALAÇÃO. AF_10/2020</t>
  </si>
  <si>
    <t xml:space="preserve"> 7.3.9 </t>
  </si>
  <si>
    <t xml:space="preserve"> 7996 </t>
  </si>
  <si>
    <t xml:space="preserve">Disjuntor bipolar DR 25 A  - Dispositivo residual diferencial, tipo AC, 30MA,ref.5SM1 312-OMB, Siemens ou similar</t>
  </si>
  <si>
    <t xml:space="preserve"> 7.3.10 </t>
  </si>
  <si>
    <t xml:space="preserve"> 13601 </t>
  </si>
  <si>
    <t xml:space="preserve">Interruptor diferencial residual - IDR 4P DR 2x40A/30mA</t>
  </si>
  <si>
    <t xml:space="preserve"> 7.3.11 </t>
  </si>
  <si>
    <t xml:space="preserve"> 13603 </t>
  </si>
  <si>
    <t xml:space="preserve">Interruptor diferencial residual - IDR 2P DR 4x63A/30mA</t>
  </si>
  <si>
    <t xml:space="preserve"> 7.3.12 </t>
  </si>
  <si>
    <t xml:space="preserve"> 7.3.13 </t>
  </si>
  <si>
    <t xml:space="preserve"> 91931 </t>
  </si>
  <si>
    <t xml:space="preserve">CABO DE COBRE FLEXÍVEL ISOLADO, 6 MM², ANTI-CHAMA 0,6/1,0 KV, PARA CIRCUITOS TERMINAIS - FORNECIMENTO E INSTALAÇÃO. AF_03/2023</t>
  </si>
  <si>
    <t xml:space="preserve"> 7.3.14 </t>
  </si>
  <si>
    <t xml:space="preserve"> 91933 </t>
  </si>
  <si>
    <t xml:space="preserve">CABO DE COBRE FLEXÍVEL ISOLADO, 10 MM², ANTI-CHAMA 0,6/1,0 KV, PARA CIRCUITOS TERMINAIS - FORNECIMENTO E INSTALAÇÃO. AF_03/2023</t>
  </si>
  <si>
    <t xml:space="preserve"> 7.3.15 </t>
  </si>
  <si>
    <t xml:space="preserve"> 91935 </t>
  </si>
  <si>
    <t xml:space="preserve">CABO DE COBRE FLEXÍVEL ISOLADO, 16 MM², ANTI-CHAMA 0,6/1,0 KV, PARA CIRCUITOS TERMINAIS - FORNECIMENTO E INSTALAÇÃO. AF_03/2023</t>
  </si>
  <si>
    <t xml:space="preserve"> 7.3.16 </t>
  </si>
  <si>
    <t xml:space="preserve"> 92984 </t>
  </si>
  <si>
    <t xml:space="preserve">CABO DE COBRE FLEXÍVEL ISOLADO, 25 MM², ANTI-CHAMA 0,6/1,0 KV, PARA REDE ENTERRADA DE DISTRIBUIÇÃO DE ENERGIA ELÉTRICA - FORNECIMENTO E INSTALAÇÃO. AF_12/2021</t>
  </si>
  <si>
    <t xml:space="preserve"> 7.3.17 </t>
  </si>
  <si>
    <t xml:space="preserve"> 92988 </t>
  </si>
  <si>
    <t xml:space="preserve">CABO DE COBRE FLEXÍVEL ISOLADO, 50 MM², ANTI-CHAMA 0,6/1,0 KV, PARA REDE ENTERRADA DE DISTRIBUIÇÃO DE ENERGIA ELÉTRICA - FORNECIMENTO E INSTALAÇÃO. AF_12/2021</t>
  </si>
  <si>
    <t xml:space="preserve"> 7.4 </t>
  </si>
  <si>
    <t xml:space="preserve">QGBT (QUADRO GERAL) - ALIMENTAÇAO E ATERRAMENTO</t>
  </si>
  <si>
    <t xml:space="preserve"> 7.4.1 </t>
  </si>
  <si>
    <t xml:space="preserve"> 92990 </t>
  </si>
  <si>
    <t xml:space="preserve">CABO DE COBRE FLEXÍVEL ISOLADO, 70 MM², ANTI-CHAMA 0,6/1,0 KV, PARA REDE ENTERRADA DE DISTRIBUIÇÃO DE ENERGIA ELÉTRICA - FORNECIMENTO E INSTALAÇÃO. AF_12/2021</t>
  </si>
  <si>
    <t xml:space="preserve"> 7.4.2 </t>
  </si>
  <si>
    <t xml:space="preserve"> 92992 </t>
  </si>
  <si>
    <t xml:space="preserve">CABO DE COBRE FLEXÍVEL ISOLADO, 95 MM², ANTI-CHAMA 0,6/1,0 KV, PARA REDE ENTERRADA DE DISTRIBUIÇÃO DE ENERGIA ELÉTRICA - FORNECIMENTO E INSTALAÇÃO. AF_12/2021</t>
  </si>
  <si>
    <t xml:space="preserve"> 7.4.3 </t>
  </si>
  <si>
    <t xml:space="preserve"> 92996 </t>
  </si>
  <si>
    <t xml:space="preserve">CABO DE COBRE FLEXÍVEL ISOLADO, 150 MM², ANTI-CHAMA 0,6/1,0 KV, PARA REDE ENTERRADA DE DISTRIBUIÇÃO DE ENERGIA ELÉTRICA - FORNECIMENTO E INSTALAÇÃO. AF_12/2021</t>
  </si>
  <si>
    <t xml:space="preserve"> 7.4.4 </t>
  </si>
  <si>
    <t xml:space="preserve"> 7.4.5 </t>
  </si>
  <si>
    <t xml:space="preserve"> 96978 </t>
  </si>
  <si>
    <t xml:space="preserve">CORDOALHA DE COBRE NU 70 MM², ENTERRADA - FORNECIMENTO E INSTALAÇÃO. AF_08/2023</t>
  </si>
  <si>
    <t xml:space="preserve"> 7.4.6 </t>
  </si>
  <si>
    <t xml:space="preserve"> 7.4.7 </t>
  </si>
  <si>
    <t xml:space="preserve"> 98111 </t>
  </si>
  <si>
    <t xml:space="preserve">CAIXA DE INSPEÇÃO PARA ATERRAMENTO, CIRCULAR, EM POLIETILENO, DIÂMETRO INTERNO = 0,3 M. AF_12/2020</t>
  </si>
  <si>
    <t xml:space="preserve"> 7.4.8 </t>
  </si>
  <si>
    <t xml:space="preserve"> 91890 </t>
  </si>
  <si>
    <t xml:space="preserve">CURVA 90 GRAUS PARA ELETRODUTO, PVC, ROSCÁVEL, DN 25 MM (3/4"), PARA CIRCUITOS TERMINAIS, INSTALADA EM FORRO - FORNECIMENTO E INSTALAÇÃO. AF_03/2023</t>
  </si>
  <si>
    <t xml:space="preserve"> 7.4.9 </t>
  </si>
  <si>
    <t xml:space="preserve"> 93024 </t>
  </si>
  <si>
    <t xml:space="preserve">CURVA 90 GRAUS PARA ELETRODUTO, PVC, ROSCÁVEL, DN 85 MM (3"), PARA REDE ENTERRADA DE DISTRIBUIÇÃO DE ENERGIA ELÉTRICA - FORNECIMENTO E INSTALAÇÃO. AF_12/2021</t>
  </si>
  <si>
    <t xml:space="preserve"> 7.4.10 </t>
  </si>
  <si>
    <t xml:space="preserve"> 91871 </t>
  </si>
  <si>
    <t xml:space="preserve">ELETRODUTO RÍGIDO ROSCÁVEL, PVC, DN 25 MM (3/4"), PARA CIRCUITOS TERMINAIS, INSTALADO EM PAREDE - FORNECIMENTO E INSTALAÇÃO. AF_03/2023</t>
  </si>
  <si>
    <t xml:space="preserve"> 7.4.11 </t>
  </si>
  <si>
    <t xml:space="preserve"> 93011 </t>
  </si>
  <si>
    <t xml:space="preserve">ELETRODUTO RÍGIDO ROSCÁVEL, PVC, DN 85 MM (3"), PARA REDE ENTERRADA DE DISTRIBUIÇÃO DE ENERGIA ELÉTRICA - FORNECIMENTO E INSTALAÇÃO. AF_12/2021</t>
  </si>
  <si>
    <t xml:space="preserve"> 7.4.12 </t>
  </si>
  <si>
    <t xml:space="preserve"> 96986 </t>
  </si>
  <si>
    <t xml:space="preserve">HASTE DE ATERRAMENTO, DIÂMETRO 3/4", COM 3 METROS - FORNECIMENTO E INSTALAÇÃO. AF_08/2023</t>
  </si>
  <si>
    <t xml:space="preserve"> 7.4.13 </t>
  </si>
  <si>
    <t xml:space="preserve"> 91884 </t>
  </si>
  <si>
    <t xml:space="preserve">LUVA PARA ELETRODUTO, PVC, ROSCÁVEL, DN 25 MM (3/4"), PARA CIRCUITOS TERMINAIS, INSTALADA EM PAREDE - FORNECIMENTO E INSTALAÇÃO. AF_03/2023</t>
  </si>
  <si>
    <t xml:space="preserve"> 7.4.14 </t>
  </si>
  <si>
    <t xml:space="preserve"> 93016 </t>
  </si>
  <si>
    <t xml:space="preserve">LUVA PARA ELETRODUTO, PVC, ROSCÁVEL, DN 85 MM (3"), PARA REDE ENTERRADA DE DISTRIBUIÇÃO DE ENERGIA ELÉTRICA - FORNECIMENTO E INSTALAÇÃO. AF_12/2021</t>
  </si>
  <si>
    <t xml:space="preserve"> 7.4.15 </t>
  </si>
  <si>
    <t xml:space="preserve"> 11284 </t>
  </si>
  <si>
    <t xml:space="preserve">Disjuntor termomagnético tripolar 450 A, padrão DIN (linha branca )</t>
  </si>
  <si>
    <t xml:space="preserve"> 7.4.16 </t>
  </si>
  <si>
    <t xml:space="preserve"> 9034 </t>
  </si>
  <si>
    <t xml:space="preserve">Disjuntor termomagnético tripolar 150 A com caixa moldada 10 kA</t>
  </si>
  <si>
    <t xml:space="preserve"> 7.4.17 </t>
  </si>
  <si>
    <t xml:space="preserve"> 8078 </t>
  </si>
  <si>
    <t xml:space="preserve">Disjuntor termomagnetico tripolar 125 A, padrão DIN (Europeu - linha branca),10KA</t>
  </si>
  <si>
    <t xml:space="preserve"> 7.4.18 </t>
  </si>
  <si>
    <t xml:space="preserve"> 93672 </t>
  </si>
  <si>
    <t xml:space="preserve">DISJUNTOR TRIPOLAR TIPO DIN, CORRENTE NOMINAL DE 40A - FORNECIMENTO E INSTALAÇÃO. AF_10/2020</t>
  </si>
  <si>
    <t xml:space="preserve"> 7.4.19 </t>
  </si>
  <si>
    <t xml:space="preserve"> 7.4.20 </t>
  </si>
  <si>
    <t xml:space="preserve"> 7.4.21 </t>
  </si>
  <si>
    <t xml:space="preserve"> 7.4.22 </t>
  </si>
  <si>
    <t xml:space="preserve"> 9727 </t>
  </si>
  <si>
    <t xml:space="preserve">QGBT - Quadro / Painel em chapa de aço com pintura eletrostática a pó poliester na cor bege, grau de proteção IP 54, com barramento, sem disjuntores - 1000x1700x600mm</t>
  </si>
  <si>
    <t xml:space="preserve"> 7.5 </t>
  </si>
  <si>
    <t xml:space="preserve">SUBSTAÇÃO</t>
  </si>
  <si>
    <t xml:space="preserve"> 7.5.1 </t>
  </si>
  <si>
    <t xml:space="preserve"> 13578 </t>
  </si>
  <si>
    <t xml:space="preserve">Transformador a seco, trifásico, classe de isolamento 15kv - Potência 300 kva- Derivações Primárias 13,8/13,2/12,6/12,0/11,4; Tensão Secundária 220/127V-380v/220V ou 440V/254V; ligação estrela; grupo de ligação Dyn1</t>
  </si>
  <si>
    <t xml:space="preserve"> 7.5.2 </t>
  </si>
  <si>
    <t xml:space="preserve">011</t>
  </si>
  <si>
    <t xml:space="preserve">Instalação do padrão de entrada da subestação 300KVA, fornecimento e instalação</t>
  </si>
  <si>
    <t xml:space="preserve">Total sem BDI</t>
  </si>
  <si>
    <t xml:space="preserve">Total do BDI</t>
  </si>
  <si>
    <t xml:space="preserve">Total Geral</t>
  </si>
  <si>
    <t xml:space="preserve">João Pessoa-PB, 07 de maio de 2025</t>
  </si>
  <si>
    <t xml:space="preserve">_______________________________________________________________
Suely Diniz Dantas
Administradora</t>
  </si>
  <si>
    <t xml:space="preserve">__________________________________________
Suelena Frazão Diniz
Responsável Técnico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</si>
</sst>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.00\ %"/>
    <numFmt numFmtId="167" formatCode="@"/>
    <numFmt numFmtId="168" formatCode="0.00%"/>
  </numFmts>
  <fonts count="15">
    <font>
      <sz val="11"/>
      <name val="Arial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Arial"/>
      <family val="1"/>
      <charset val="1"/>
    </font>
    <font>
      <b val="true"/>
      <sz val="11"/>
      <name val="Arial"/>
      <family val="1"/>
      <charset val="1"/>
    </font>
    <font>
      <b val="true"/>
      <sz val="8"/>
      <name val="Arial"/>
      <family val="1"/>
      <charset val="1"/>
    </font>
    <font>
      <b val="true"/>
      <sz val="10"/>
      <name val="Arial"/>
      <family val="1"/>
      <charset val="1"/>
    </font>
    <font>
      <b val="true"/>
      <sz val="12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sz val="10"/>
      <color theme="0"/>
      <name val="Arial"/>
      <family val="1"/>
      <charset val="1"/>
    </font>
    <font>
      <b val="true"/>
      <sz val="10"/>
      <color theme="0"/>
      <name val="Arial"/>
      <family val="1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9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171360</xdr:colOff>
      <xdr:row>1</xdr:row>
      <xdr:rowOff>37800</xdr:rowOff>
    </xdr:from>
    <xdr:to>
      <xdr:col>3</xdr:col>
      <xdr:colOff>2214720</xdr:colOff>
      <xdr:row>1</xdr:row>
      <xdr:rowOff>646560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720800" y="218880"/>
          <a:ext cx="2943720" cy="608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9"/>
  <sheetViews>
    <sheetView showFormulas="false" showGridLines="false" showRowColHeaders="true" showZeros="true" rightToLeft="false" tabSelected="true" showOutlineSymbols="true" defaultGridColor="true" view="pageBreakPreview" topLeftCell="A341" colorId="64" zoomScale="100" zoomScaleNormal="100" zoomScalePageLayoutView="100" workbookViewId="0">
      <selection pane="topLeft" activeCell="E3" activeCellId="0" sqref="E3"/>
    </sheetView>
  </sheetViews>
  <sheetFormatPr defaultColWidth="8.87890625" defaultRowHeight="14.2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2" width="10"/>
    <col collapsed="false" customWidth="true" hidden="false" outlineLevel="0" max="3" min="3" style="1" width="11.62"/>
    <col collapsed="false" customWidth="true" hidden="false" outlineLevel="0" max="4" min="4" style="2" width="60"/>
    <col collapsed="false" customWidth="true" hidden="false" outlineLevel="0" max="5" min="5" style="2" width="7.88"/>
    <col collapsed="false" customWidth="true" hidden="false" outlineLevel="0" max="6" min="6" style="2" width="11"/>
    <col collapsed="false" customWidth="true" hidden="false" outlineLevel="0" max="10" min="7" style="2" width="13"/>
    <col collapsed="false" customWidth="false" hidden="false" outlineLevel="0" max="11" min="11" style="2" width="8.88"/>
    <col collapsed="false" customWidth="false" hidden="false" outlineLevel="0" max="12" min="12" style="3" width="8.88"/>
    <col collapsed="false" customWidth="false" hidden="false" outlineLevel="0" max="16384" min="13" style="2" width="8.88"/>
  </cols>
  <sheetData>
    <row r="1" customFormat="false" ht="14.25" hidden="false" customHeight="true" outlineLevel="0" collapsed="false">
      <c r="A1" s="4"/>
      <c r="B1" s="5"/>
      <c r="C1" s="4"/>
      <c r="D1" s="5"/>
      <c r="E1" s="6" t="s">
        <v>0</v>
      </c>
      <c r="F1" s="6"/>
      <c r="H1" s="7"/>
      <c r="I1" s="6" t="s">
        <v>1</v>
      </c>
      <c r="J1" s="6"/>
    </row>
    <row r="2" customFormat="false" ht="79.5" hidden="false" customHeight="true" outlineLevel="0" collapsed="false">
      <c r="A2" s="8"/>
      <c r="B2" s="8"/>
      <c r="C2" s="8"/>
      <c r="D2" s="9"/>
      <c r="E2" s="10" t="s">
        <v>2</v>
      </c>
      <c r="F2" s="10"/>
      <c r="G2" s="10"/>
      <c r="H2" s="10"/>
      <c r="I2" s="11" t="s">
        <v>3</v>
      </c>
      <c r="J2" s="11"/>
    </row>
    <row r="3" customFormat="false" ht="30" hidden="false" customHeight="true" outlineLevel="0" collapsed="false">
      <c r="A3" s="12"/>
      <c r="B3" s="12"/>
      <c r="C3" s="13" t="s">
        <v>4</v>
      </c>
      <c r="D3" s="13"/>
      <c r="E3" s="14"/>
      <c r="F3" s="14"/>
      <c r="G3" s="15" t="s">
        <v>5</v>
      </c>
      <c r="H3" s="9"/>
      <c r="I3" s="14"/>
      <c r="J3" s="14"/>
      <c r="L3" s="3" t="n">
        <v>0.8179</v>
      </c>
    </row>
    <row r="4" customFormat="false" ht="18.75" hidden="false" customHeight="true" outlineLevel="0" collapsed="false">
      <c r="A4" s="16" t="s">
        <v>6</v>
      </c>
      <c r="B4" s="16"/>
      <c r="C4" s="16"/>
      <c r="D4" s="16"/>
      <c r="E4" s="16"/>
      <c r="F4" s="16"/>
      <c r="G4" s="16"/>
      <c r="H4" s="16"/>
      <c r="I4" s="16"/>
      <c r="J4" s="16"/>
    </row>
    <row r="5" customFormat="false" ht="30" hidden="false" customHeight="true" outlineLevel="0" collapsed="false">
      <c r="A5" s="17" t="s">
        <v>7</v>
      </c>
      <c r="B5" s="17" t="s">
        <v>8</v>
      </c>
      <c r="C5" s="17" t="s">
        <v>9</v>
      </c>
      <c r="D5" s="17" t="s">
        <v>10</v>
      </c>
      <c r="E5" s="17" t="s">
        <v>11</v>
      </c>
      <c r="F5" s="17" t="s">
        <v>12</v>
      </c>
      <c r="G5" s="17" t="s">
        <v>13</v>
      </c>
      <c r="H5" s="17" t="s">
        <v>14</v>
      </c>
      <c r="I5" s="17" t="s">
        <v>15</v>
      </c>
      <c r="J5" s="17" t="s">
        <v>16</v>
      </c>
    </row>
    <row r="6" customFormat="false" ht="24" hidden="false" customHeight="true" outlineLevel="0" collapsed="false">
      <c r="A6" s="18" t="s">
        <v>17</v>
      </c>
      <c r="B6" s="19"/>
      <c r="C6" s="18"/>
      <c r="D6" s="20" t="s">
        <v>18</v>
      </c>
      <c r="E6" s="18"/>
      <c r="F6" s="21" t="n">
        <v>1</v>
      </c>
      <c r="G6" s="21"/>
      <c r="H6" s="21" t="n">
        <f aca="false">I6</f>
        <v>256235.48</v>
      </c>
      <c r="I6" s="21" t="n">
        <f aca="false">SUM(I7:I8)</f>
        <v>256235.48</v>
      </c>
      <c r="J6" s="22" t="n">
        <f aca="false">SUM(J7:J8)</f>
        <v>0.0886627958477509</v>
      </c>
    </row>
    <row r="7" customFormat="false" ht="24" hidden="false" customHeight="true" outlineLevel="0" collapsed="false">
      <c r="A7" s="23" t="s">
        <v>19</v>
      </c>
      <c r="B7" s="24" t="s">
        <v>20</v>
      </c>
      <c r="C7" s="23" t="s">
        <v>21</v>
      </c>
      <c r="D7" s="25" t="s">
        <v>22</v>
      </c>
      <c r="E7" s="23" t="s">
        <v>23</v>
      </c>
      <c r="F7" s="26" t="n">
        <v>5</v>
      </c>
      <c r="G7" s="26" t="n">
        <f aca="false">L7*$L$3</f>
        <v>41410.342432</v>
      </c>
      <c r="H7" s="26" t="n">
        <f aca="false">ROUND(G7*1.2363,2)</f>
        <v>51195.61</v>
      </c>
      <c r="I7" s="26" t="n">
        <f aca="false">ROUND(F7*H7,2)</f>
        <v>255978.05</v>
      </c>
      <c r="J7" s="27" t="n">
        <f aca="false">I7/$H$347</f>
        <v>0.0885737197231834</v>
      </c>
      <c r="L7" s="28" t="n">
        <v>50630.08</v>
      </c>
    </row>
    <row r="8" customFormat="false" ht="24" hidden="false" customHeight="true" outlineLevel="0" collapsed="false">
      <c r="A8" s="23" t="s">
        <v>24</v>
      </c>
      <c r="B8" s="24" t="s">
        <v>25</v>
      </c>
      <c r="C8" s="23" t="s">
        <v>21</v>
      </c>
      <c r="D8" s="25" t="s">
        <v>26</v>
      </c>
      <c r="E8" s="23" t="s">
        <v>23</v>
      </c>
      <c r="F8" s="26" t="n">
        <v>1</v>
      </c>
      <c r="G8" s="26" t="n">
        <f aca="false">L8*$L$3</f>
        <v>208.229161</v>
      </c>
      <c r="H8" s="26" t="n">
        <f aca="false">ROUND(G8*1.2363,2)</f>
        <v>257.43</v>
      </c>
      <c r="I8" s="26" t="n">
        <f aca="false">ROUND(F8*H8,2)</f>
        <v>257.43</v>
      </c>
      <c r="J8" s="27" t="n">
        <f aca="false">I8/$H$347</f>
        <v>8.90761245674741E-005</v>
      </c>
      <c r="L8" s="28" t="n">
        <v>254.59</v>
      </c>
    </row>
    <row r="9" customFormat="false" ht="24" hidden="false" customHeight="true" outlineLevel="0" collapsed="false">
      <c r="A9" s="18" t="s">
        <v>27</v>
      </c>
      <c r="B9" s="19"/>
      <c r="C9" s="18"/>
      <c r="D9" s="20" t="s">
        <v>28</v>
      </c>
      <c r="E9" s="18"/>
      <c r="F9" s="21" t="n">
        <v>1</v>
      </c>
      <c r="G9" s="21"/>
      <c r="H9" s="21" t="n">
        <f aca="false">I9</f>
        <v>187294.13</v>
      </c>
      <c r="I9" s="21" t="n">
        <f aca="false">SUM(I10:I22)</f>
        <v>187294.13</v>
      </c>
      <c r="J9" s="22" t="n">
        <f aca="false">SUM(J10:J22)</f>
        <v>0.0648076574394464</v>
      </c>
      <c r="L9" s="29"/>
    </row>
    <row r="10" customFormat="false" ht="39" hidden="false" customHeight="true" outlineLevel="0" collapsed="false">
      <c r="A10" s="23" t="s">
        <v>29</v>
      </c>
      <c r="B10" s="23" t="s">
        <v>30</v>
      </c>
      <c r="C10" s="23" t="s">
        <v>31</v>
      </c>
      <c r="D10" s="25" t="s">
        <v>32</v>
      </c>
      <c r="E10" s="23" t="s">
        <v>33</v>
      </c>
      <c r="F10" s="26" t="n">
        <v>16</v>
      </c>
      <c r="G10" s="26" t="n">
        <f aca="false">L10*$L$3</f>
        <v>377.256375</v>
      </c>
      <c r="H10" s="26" t="n">
        <f aca="false">ROUND(G10*1.2363,2)</f>
        <v>466.4</v>
      </c>
      <c r="I10" s="26" t="n">
        <f aca="false">ROUND(F10*H10,2)</f>
        <v>7462.4</v>
      </c>
      <c r="J10" s="27" t="n">
        <f aca="false">I10/$H$347</f>
        <v>0.00258214532871972</v>
      </c>
      <c r="L10" s="28" t="n">
        <v>461.25</v>
      </c>
    </row>
    <row r="11" customFormat="false" ht="25.5" hidden="false" customHeight="true" outlineLevel="0" collapsed="false">
      <c r="A11" s="23" t="s">
        <v>34</v>
      </c>
      <c r="B11" s="23" t="s">
        <v>35</v>
      </c>
      <c r="C11" s="23" t="s">
        <v>36</v>
      </c>
      <c r="D11" s="25" t="s">
        <v>37</v>
      </c>
      <c r="E11" s="23" t="s">
        <v>38</v>
      </c>
      <c r="F11" s="26" t="n">
        <v>5</v>
      </c>
      <c r="G11" s="26" t="n">
        <f aca="false">L11*$L$3</f>
        <v>1308.64</v>
      </c>
      <c r="H11" s="26" t="n">
        <f aca="false">ROUND(G11*1.2363,2)</f>
        <v>1617.87</v>
      </c>
      <c r="I11" s="26" t="n">
        <f aca="false">ROUND(F11*H11,2)</f>
        <v>8089.35</v>
      </c>
      <c r="J11" s="27" t="n">
        <f aca="false">I11/$H$347</f>
        <v>0.0027990830449827</v>
      </c>
      <c r="L11" s="28" t="n">
        <v>1600</v>
      </c>
    </row>
    <row r="12" customFormat="false" ht="39" hidden="false" customHeight="true" outlineLevel="0" collapsed="false">
      <c r="A12" s="23" t="s">
        <v>39</v>
      </c>
      <c r="B12" s="23" t="s">
        <v>40</v>
      </c>
      <c r="C12" s="23" t="s">
        <v>36</v>
      </c>
      <c r="D12" s="25" t="s">
        <v>41</v>
      </c>
      <c r="E12" s="23" t="s">
        <v>42</v>
      </c>
      <c r="F12" s="26" t="n">
        <v>1</v>
      </c>
      <c r="G12" s="26" t="n">
        <v>14163.839</v>
      </c>
      <c r="H12" s="26" t="n">
        <f aca="false">ROUND(G12*1.2363,2)</f>
        <v>17510.75</v>
      </c>
      <c r="I12" s="26" t="n">
        <f aca="false">ROUND(F12*H12,2)</f>
        <v>17510.75</v>
      </c>
      <c r="J12" s="27" t="n">
        <f aca="false">I12/$H$347</f>
        <v>0.0060590830449827</v>
      </c>
      <c r="L12" s="28" t="n">
        <v>17818.09</v>
      </c>
    </row>
    <row r="13" customFormat="false" ht="25.5" hidden="false" customHeight="true" outlineLevel="0" collapsed="false">
      <c r="A13" s="23" t="s">
        <v>43</v>
      </c>
      <c r="B13" s="23" t="s">
        <v>44</v>
      </c>
      <c r="C13" s="23" t="s">
        <v>36</v>
      </c>
      <c r="D13" s="25" t="s">
        <v>45</v>
      </c>
      <c r="E13" s="23" t="s">
        <v>42</v>
      </c>
      <c r="F13" s="26" t="n">
        <v>1</v>
      </c>
      <c r="G13" s="26" t="n">
        <f aca="false">L13*$L$3</f>
        <v>15014.525639</v>
      </c>
      <c r="H13" s="26" t="n">
        <f aca="false">ROUND(G13*1.2363,2)</f>
        <v>18562.46</v>
      </c>
      <c r="I13" s="26" t="n">
        <f aca="false">ROUND(F13*H13,2)</f>
        <v>18562.46</v>
      </c>
      <c r="J13" s="27" t="n">
        <f aca="false">I13/$H$347</f>
        <v>0.00642299653979239</v>
      </c>
      <c r="L13" s="28" t="n">
        <v>18357.41</v>
      </c>
    </row>
    <row r="14" customFormat="false" ht="39" hidden="false" customHeight="true" outlineLevel="0" collapsed="false">
      <c r="A14" s="23" t="s">
        <v>46</v>
      </c>
      <c r="B14" s="23" t="s">
        <v>47</v>
      </c>
      <c r="C14" s="23" t="s">
        <v>36</v>
      </c>
      <c r="D14" s="25" t="s">
        <v>48</v>
      </c>
      <c r="E14" s="23" t="s">
        <v>42</v>
      </c>
      <c r="F14" s="26" t="n">
        <v>1</v>
      </c>
      <c r="G14" s="26" t="n">
        <f aca="false">L14*$L$3</f>
        <v>10157.810902</v>
      </c>
      <c r="H14" s="26" t="n">
        <f aca="false">ROUND(G14*1.2363,2)</f>
        <v>12558.1</v>
      </c>
      <c r="I14" s="26" t="n">
        <f aca="false">ROUND(F14*H14,2)</f>
        <v>12558.1</v>
      </c>
      <c r="J14" s="27" t="n">
        <f aca="false">I14/$H$347</f>
        <v>0.00434536332179931</v>
      </c>
      <c r="L14" s="28" t="n">
        <v>12419.38</v>
      </c>
    </row>
    <row r="15" customFormat="false" ht="39" hidden="false" customHeight="true" outlineLevel="0" collapsed="false">
      <c r="A15" s="23" t="s">
        <v>49</v>
      </c>
      <c r="B15" s="23" t="s">
        <v>50</v>
      </c>
      <c r="C15" s="23" t="s">
        <v>31</v>
      </c>
      <c r="D15" s="25" t="s">
        <v>51</v>
      </c>
      <c r="E15" s="23" t="s">
        <v>52</v>
      </c>
      <c r="F15" s="26" t="n">
        <v>382.7</v>
      </c>
      <c r="G15" s="26" t="n">
        <f aca="false">L15*$L$3</f>
        <v>48.836809</v>
      </c>
      <c r="H15" s="26" t="n">
        <f aca="false">ROUND(G15*1.2363,2)</f>
        <v>60.38</v>
      </c>
      <c r="I15" s="26" t="n">
        <f aca="false">ROUND(F15*H15,2)</f>
        <v>23107.43</v>
      </c>
      <c r="J15" s="27" t="n">
        <f aca="false">I15/$H$347</f>
        <v>0.00799565051903114</v>
      </c>
      <c r="L15" s="28" t="n">
        <v>59.71</v>
      </c>
    </row>
    <row r="16" customFormat="false" ht="24" hidden="false" customHeight="true" outlineLevel="0" collapsed="false">
      <c r="A16" s="23" t="s">
        <v>53</v>
      </c>
      <c r="B16" s="23" t="s">
        <v>54</v>
      </c>
      <c r="C16" s="23" t="s">
        <v>31</v>
      </c>
      <c r="D16" s="25" t="s">
        <v>55</v>
      </c>
      <c r="E16" s="23" t="s">
        <v>33</v>
      </c>
      <c r="F16" s="26" t="n">
        <v>82.22</v>
      </c>
      <c r="G16" s="26" t="n">
        <f aca="false">L16*$L$3</f>
        <v>73.619179</v>
      </c>
      <c r="H16" s="26" t="n">
        <f aca="false">ROUND(G16*1.2363,2)</f>
        <v>91.02</v>
      </c>
      <c r="I16" s="26" t="n">
        <f aca="false">ROUND(F16*H16,2)</f>
        <v>7483.66</v>
      </c>
      <c r="J16" s="27" t="n">
        <f aca="false">I16/$H$347</f>
        <v>0.00258950173010381</v>
      </c>
      <c r="L16" s="28" t="n">
        <v>90.01</v>
      </c>
    </row>
    <row r="17" customFormat="false" ht="39" hidden="false" customHeight="true" outlineLevel="0" collapsed="false">
      <c r="A17" s="23" t="s">
        <v>56</v>
      </c>
      <c r="B17" s="23" t="s">
        <v>57</v>
      </c>
      <c r="C17" s="23" t="s">
        <v>31</v>
      </c>
      <c r="D17" s="25" t="s">
        <v>58</v>
      </c>
      <c r="E17" s="23" t="s">
        <v>33</v>
      </c>
      <c r="F17" s="26" t="n">
        <v>5481.14</v>
      </c>
      <c r="G17" s="26" t="n">
        <f aca="false">L17*$L$3</f>
        <v>0.498919</v>
      </c>
      <c r="H17" s="26" t="n">
        <f aca="false">ROUND(G17*1.2363,2)</f>
        <v>0.62</v>
      </c>
      <c r="I17" s="26" t="n">
        <f aca="false">ROUND(F17*H17,2)</f>
        <v>3398.31</v>
      </c>
      <c r="J17" s="27" t="n">
        <f aca="false">I17/$H$347</f>
        <v>0.00117588581314879</v>
      </c>
      <c r="L17" s="28" t="n">
        <v>0.61</v>
      </c>
    </row>
    <row r="18" customFormat="false" ht="51.75" hidden="false" customHeight="true" outlineLevel="0" collapsed="false">
      <c r="A18" s="23" t="s">
        <v>59</v>
      </c>
      <c r="B18" s="23" t="s">
        <v>60</v>
      </c>
      <c r="C18" s="23" t="s">
        <v>31</v>
      </c>
      <c r="D18" s="25" t="s">
        <v>61</v>
      </c>
      <c r="E18" s="23" t="s">
        <v>62</v>
      </c>
      <c r="F18" s="26" t="n">
        <v>1068.82</v>
      </c>
      <c r="G18" s="26" t="n">
        <f aca="false">L18*$L$3</f>
        <v>4.473913</v>
      </c>
      <c r="H18" s="26" t="n">
        <f aca="false">ROUND(G18*1.2363,2)</f>
        <v>5.53</v>
      </c>
      <c r="I18" s="26" t="n">
        <f aca="false">ROUND(F18*H18,2)</f>
        <v>5910.57</v>
      </c>
      <c r="J18" s="27" t="n">
        <f aca="false">I18/$H$347</f>
        <v>0.00204517993079585</v>
      </c>
      <c r="L18" s="28" t="n">
        <v>5.47</v>
      </c>
    </row>
    <row r="19" customFormat="false" ht="39" hidden="false" customHeight="true" outlineLevel="0" collapsed="false">
      <c r="A19" s="23" t="s">
        <v>63</v>
      </c>
      <c r="B19" s="23" t="s">
        <v>64</v>
      </c>
      <c r="C19" s="23" t="s">
        <v>31</v>
      </c>
      <c r="D19" s="25" t="s">
        <v>65</v>
      </c>
      <c r="E19" s="23" t="s">
        <v>66</v>
      </c>
      <c r="F19" s="26" t="n">
        <v>32064.67</v>
      </c>
      <c r="G19" s="26" t="n">
        <f aca="false">L19*$L$3</f>
        <v>1.971139</v>
      </c>
      <c r="H19" s="26" t="n">
        <f aca="false">ROUND(G19*1.2363,2)</f>
        <v>2.44</v>
      </c>
      <c r="I19" s="26" t="n">
        <f aca="false">ROUND(F19*H19,2)</f>
        <v>78237.79</v>
      </c>
      <c r="J19" s="27" t="n">
        <f aca="false">I19/$H$347</f>
        <v>0.0270718996539792</v>
      </c>
      <c r="L19" s="28" t="n">
        <v>2.41</v>
      </c>
    </row>
    <row r="20" customFormat="false" ht="51.75" hidden="false" customHeight="true" outlineLevel="0" collapsed="false">
      <c r="A20" s="23" t="s">
        <v>67</v>
      </c>
      <c r="B20" s="23" t="s">
        <v>68</v>
      </c>
      <c r="C20" s="23" t="s">
        <v>36</v>
      </c>
      <c r="D20" s="25" t="s">
        <v>69</v>
      </c>
      <c r="E20" s="23" t="s">
        <v>23</v>
      </c>
      <c r="F20" s="26" t="n">
        <v>1</v>
      </c>
      <c r="G20" s="26" t="n">
        <f aca="false">L20*$L$3</f>
        <v>453.304717</v>
      </c>
      <c r="H20" s="26" t="n">
        <f aca="false">ROUND(G20*1.2363,2)</f>
        <v>560.42</v>
      </c>
      <c r="I20" s="26" t="n">
        <f aca="false">ROUND(F20*H20,2)</f>
        <v>560.42</v>
      </c>
      <c r="J20" s="27" t="n">
        <f aca="false">I20/$H$347</f>
        <v>0.000193916955017301</v>
      </c>
      <c r="L20" s="28" t="n">
        <v>554.23</v>
      </c>
    </row>
    <row r="21" customFormat="false" ht="51.75" hidden="false" customHeight="true" outlineLevel="0" collapsed="false">
      <c r="A21" s="23" t="s">
        <v>70</v>
      </c>
      <c r="B21" s="23" t="s">
        <v>71</v>
      </c>
      <c r="C21" s="23" t="s">
        <v>31</v>
      </c>
      <c r="D21" s="25" t="s">
        <v>72</v>
      </c>
      <c r="E21" s="23" t="s">
        <v>23</v>
      </c>
      <c r="F21" s="26" t="n">
        <v>1</v>
      </c>
      <c r="G21" s="26" t="n">
        <f aca="false">L21*$L$3</f>
        <v>1761.527588</v>
      </c>
      <c r="H21" s="26" t="n">
        <f aca="false">ROUND(G21*1.2363,2)</f>
        <v>2177.78</v>
      </c>
      <c r="I21" s="26" t="n">
        <f aca="false">ROUND(F21*H21,2)</f>
        <v>2177.78</v>
      </c>
      <c r="J21" s="27" t="n">
        <f aca="false">I21/$H$347</f>
        <v>0.000753557093425606</v>
      </c>
      <c r="L21" s="28" t="n">
        <v>2153.72</v>
      </c>
    </row>
    <row r="22" customFormat="false" ht="25.5" hidden="false" customHeight="true" outlineLevel="0" collapsed="false">
      <c r="A22" s="23" t="s">
        <v>73</v>
      </c>
      <c r="B22" s="23" t="s">
        <v>74</v>
      </c>
      <c r="C22" s="23" t="s">
        <v>31</v>
      </c>
      <c r="D22" s="25" t="s">
        <v>75</v>
      </c>
      <c r="E22" s="23" t="s">
        <v>23</v>
      </c>
      <c r="F22" s="26" t="n">
        <v>1</v>
      </c>
      <c r="G22" s="26" t="n">
        <f aca="false">L22*$L$3</f>
        <v>1807.902518</v>
      </c>
      <c r="H22" s="26" t="n">
        <f aca="false">ROUND(G22*1.2363,2)</f>
        <v>2235.11</v>
      </c>
      <c r="I22" s="26" t="n">
        <f aca="false">ROUND(F22*H22,2)</f>
        <v>2235.11</v>
      </c>
      <c r="J22" s="27" t="n">
        <f aca="false">I22/$H$347</f>
        <v>0.00077339446366782</v>
      </c>
      <c r="L22" s="28" t="n">
        <v>2210.42</v>
      </c>
    </row>
    <row r="23" customFormat="false" ht="24" hidden="false" customHeight="true" outlineLevel="0" collapsed="false">
      <c r="A23" s="18" t="s">
        <v>76</v>
      </c>
      <c r="B23" s="19"/>
      <c r="C23" s="18"/>
      <c r="D23" s="20" t="s">
        <v>77</v>
      </c>
      <c r="E23" s="18"/>
      <c r="F23" s="21" t="n">
        <v>1</v>
      </c>
      <c r="G23" s="21"/>
      <c r="H23" s="21" t="n">
        <f aca="false">I23</f>
        <v>458567.73</v>
      </c>
      <c r="I23" s="21" t="n">
        <f aca="false">I24</f>
        <v>458567.73</v>
      </c>
      <c r="J23" s="22" t="n">
        <f aca="false">J24</f>
        <v>0.158673955017301</v>
      </c>
      <c r="L23" s="29"/>
    </row>
    <row r="24" customFormat="false" ht="24" hidden="false" customHeight="true" outlineLevel="0" collapsed="false">
      <c r="A24" s="18" t="s">
        <v>78</v>
      </c>
      <c r="B24" s="19"/>
      <c r="C24" s="18"/>
      <c r="D24" s="20" t="s">
        <v>79</v>
      </c>
      <c r="E24" s="18"/>
      <c r="F24" s="21" t="n">
        <v>1</v>
      </c>
      <c r="G24" s="21"/>
      <c r="H24" s="21" t="n">
        <f aca="false">I24</f>
        <v>458567.73</v>
      </c>
      <c r="I24" s="21" t="n">
        <f aca="false">SUM(I25:I27)</f>
        <v>458567.73</v>
      </c>
      <c r="J24" s="22" t="n">
        <f aca="false">SUM(J25:J27)</f>
        <v>0.158673955017301</v>
      </c>
      <c r="L24" s="29"/>
    </row>
    <row r="25" customFormat="false" ht="39" hidden="false" customHeight="true" outlineLevel="0" collapsed="false">
      <c r="A25" s="23" t="s">
        <v>80</v>
      </c>
      <c r="B25" s="23" t="s">
        <v>81</v>
      </c>
      <c r="C25" s="23" t="s">
        <v>31</v>
      </c>
      <c r="D25" s="25" t="s">
        <v>82</v>
      </c>
      <c r="E25" s="23" t="s">
        <v>83</v>
      </c>
      <c r="F25" s="26" t="n">
        <v>7185.8</v>
      </c>
      <c r="G25" s="26" t="n">
        <f aca="false">L25*$L$3</f>
        <v>11.818655</v>
      </c>
      <c r="H25" s="26" t="n">
        <f aca="false">ROUND(G25*1.2363,2)</f>
        <v>14.61</v>
      </c>
      <c r="I25" s="26" t="n">
        <f aca="false">ROUND(F25*H25,2)</f>
        <v>104984.54</v>
      </c>
      <c r="J25" s="27" t="n">
        <f aca="false">I25/$H$347</f>
        <v>0.036326830449827</v>
      </c>
      <c r="L25" s="28" t="n">
        <v>14.45</v>
      </c>
    </row>
    <row r="26" customFormat="false" ht="64.5" hidden="false" customHeight="true" outlineLevel="0" collapsed="false">
      <c r="A26" s="23" t="s">
        <v>84</v>
      </c>
      <c r="B26" s="23" t="s">
        <v>85</v>
      </c>
      <c r="C26" s="23" t="s">
        <v>31</v>
      </c>
      <c r="D26" s="25" t="s">
        <v>86</v>
      </c>
      <c r="E26" s="23" t="s">
        <v>83</v>
      </c>
      <c r="F26" s="26" t="n">
        <v>151</v>
      </c>
      <c r="G26" s="26" t="n">
        <f aca="false">L26*$L$3</f>
        <v>24.095334</v>
      </c>
      <c r="H26" s="26" t="n">
        <f aca="false">ROUND(G26*1.2363,2)</f>
        <v>29.79</v>
      </c>
      <c r="I26" s="26" t="n">
        <f aca="false">ROUND(F26*H26,2)</f>
        <v>4498.29</v>
      </c>
      <c r="J26" s="27" t="n">
        <f aca="false">I26/$H$347</f>
        <v>0.00155650173010381</v>
      </c>
      <c r="L26" s="28" t="n">
        <v>29.46</v>
      </c>
    </row>
    <row r="27" customFormat="false" ht="39" hidden="false" customHeight="true" outlineLevel="0" collapsed="false">
      <c r="A27" s="23" t="s">
        <v>87</v>
      </c>
      <c r="B27" s="23" t="s">
        <v>64</v>
      </c>
      <c r="C27" s="23" t="s">
        <v>31</v>
      </c>
      <c r="D27" s="25" t="s">
        <v>65</v>
      </c>
      <c r="E27" s="23" t="s">
        <v>66</v>
      </c>
      <c r="F27" s="26" t="n">
        <v>143067.58</v>
      </c>
      <c r="G27" s="26" t="n">
        <f aca="false">L27*$L$3</f>
        <v>1.971139</v>
      </c>
      <c r="H27" s="26" t="n">
        <f aca="false">ROUND(G27*1.2363,2)</f>
        <v>2.44</v>
      </c>
      <c r="I27" s="26" t="n">
        <f aca="false">ROUND(F27*H27,2)</f>
        <v>349084.9</v>
      </c>
      <c r="J27" s="27" t="n">
        <f aca="false">I27/$H$347</f>
        <v>0.12079062283737</v>
      </c>
      <c r="L27" s="28" t="n">
        <v>2.41</v>
      </c>
    </row>
    <row r="28" customFormat="false" ht="24" hidden="false" customHeight="true" outlineLevel="0" collapsed="false">
      <c r="A28" s="18" t="s">
        <v>88</v>
      </c>
      <c r="B28" s="19"/>
      <c r="C28" s="18"/>
      <c r="D28" s="20" t="s">
        <v>89</v>
      </c>
      <c r="E28" s="18"/>
      <c r="F28" s="21" t="n">
        <v>1</v>
      </c>
      <c r="G28" s="21"/>
      <c r="H28" s="21" t="n">
        <f aca="false">I28</f>
        <v>448475.41</v>
      </c>
      <c r="I28" s="21" t="n">
        <f aca="false">SUM(I29:I41)</f>
        <v>448475.41</v>
      </c>
      <c r="J28" s="22" t="n">
        <f aca="false">SUM(J29:J41)</f>
        <v>0.155181802768166</v>
      </c>
      <c r="L28" s="29"/>
    </row>
    <row r="29" customFormat="false" ht="51.75" hidden="false" customHeight="true" outlineLevel="0" collapsed="false">
      <c r="A29" s="23" t="s">
        <v>90</v>
      </c>
      <c r="B29" s="23" t="s">
        <v>91</v>
      </c>
      <c r="C29" s="23" t="s">
        <v>31</v>
      </c>
      <c r="D29" s="25" t="s">
        <v>92</v>
      </c>
      <c r="E29" s="23" t="s">
        <v>33</v>
      </c>
      <c r="F29" s="26" t="n">
        <v>217.67</v>
      </c>
      <c r="G29" s="26" t="n">
        <f aca="false">L29*$L$3</f>
        <v>42.915213</v>
      </c>
      <c r="H29" s="26" t="n">
        <f aca="false">ROUND(G29*1.2363,2)</f>
        <v>53.06</v>
      </c>
      <c r="I29" s="26" t="n">
        <f aca="false">ROUND(F29*H29,2)</f>
        <v>11549.57</v>
      </c>
      <c r="J29" s="27" t="n">
        <f aca="false">I29/$H$347</f>
        <v>0.00399639100346021</v>
      </c>
      <c r="L29" s="28" t="n">
        <v>52.47</v>
      </c>
    </row>
    <row r="30" customFormat="false" ht="64.5" hidden="false" customHeight="true" outlineLevel="0" collapsed="false">
      <c r="A30" s="23" t="s">
        <v>93</v>
      </c>
      <c r="B30" s="23" t="s">
        <v>94</v>
      </c>
      <c r="C30" s="23" t="s">
        <v>31</v>
      </c>
      <c r="D30" s="25" t="s">
        <v>95</v>
      </c>
      <c r="E30" s="23" t="s">
        <v>33</v>
      </c>
      <c r="F30" s="26" t="n">
        <v>217.67</v>
      </c>
      <c r="G30" s="26" t="n">
        <f aca="false">L30*$L$3</f>
        <v>75.148652</v>
      </c>
      <c r="H30" s="26" t="n">
        <f aca="false">ROUND(G30*1.2363,2)</f>
        <v>92.91</v>
      </c>
      <c r="I30" s="26" t="n">
        <f aca="false">ROUND(F30*H30,2)</f>
        <v>20223.72</v>
      </c>
      <c r="J30" s="27" t="n">
        <f aca="false">I30/$H$347</f>
        <v>0.00699782698961938</v>
      </c>
      <c r="L30" s="28" t="n">
        <v>91.88</v>
      </c>
    </row>
    <row r="31" customFormat="false" ht="39" hidden="false" customHeight="true" outlineLevel="0" collapsed="false">
      <c r="A31" s="23" t="s">
        <v>96</v>
      </c>
      <c r="B31" s="23" t="s">
        <v>97</v>
      </c>
      <c r="C31" s="23" t="s">
        <v>31</v>
      </c>
      <c r="D31" s="25" t="s">
        <v>98</v>
      </c>
      <c r="E31" s="23" t="s">
        <v>33</v>
      </c>
      <c r="F31" s="26" t="n">
        <v>248.09</v>
      </c>
      <c r="G31" s="26" t="n">
        <f aca="false">L31*$L$3</f>
        <v>57.588339</v>
      </c>
      <c r="H31" s="26" t="n">
        <f aca="false">ROUND(G31*1.2363,2)</f>
        <v>71.2</v>
      </c>
      <c r="I31" s="26" t="n">
        <f aca="false">ROUND(F31*H31,2)</f>
        <v>17664.01</v>
      </c>
      <c r="J31" s="27" t="n">
        <f aca="false">I31/$H$347</f>
        <v>0.00611211418685121</v>
      </c>
      <c r="L31" s="28" t="n">
        <v>70.41</v>
      </c>
    </row>
    <row r="32" customFormat="false" ht="39" hidden="false" customHeight="true" outlineLevel="0" collapsed="false">
      <c r="A32" s="23" t="s">
        <v>99</v>
      </c>
      <c r="B32" s="23" t="s">
        <v>100</v>
      </c>
      <c r="C32" s="23" t="s">
        <v>31</v>
      </c>
      <c r="D32" s="25" t="s">
        <v>101</v>
      </c>
      <c r="E32" s="23" t="s">
        <v>33</v>
      </c>
      <c r="F32" s="26" t="n">
        <v>777.05</v>
      </c>
      <c r="G32" s="26" t="n">
        <f aca="false">L32*$L$3</f>
        <v>61.538796</v>
      </c>
      <c r="H32" s="26" t="n">
        <f aca="false">ROUND(G32*1.2363,2)</f>
        <v>76.08</v>
      </c>
      <c r="I32" s="26" t="n">
        <f aca="false">ROUND(F32*H32,2)</f>
        <v>59117.96</v>
      </c>
      <c r="J32" s="27" t="n">
        <f aca="false">I32/$H$347</f>
        <v>0.0204560415224914</v>
      </c>
      <c r="L32" s="28" t="n">
        <v>75.24</v>
      </c>
    </row>
    <row r="33" customFormat="false" ht="51.75" hidden="false" customHeight="true" outlineLevel="0" collapsed="false">
      <c r="A33" s="23" t="s">
        <v>102</v>
      </c>
      <c r="B33" s="23" t="s">
        <v>103</v>
      </c>
      <c r="C33" s="23" t="s">
        <v>31</v>
      </c>
      <c r="D33" s="25" t="s">
        <v>104</v>
      </c>
      <c r="E33" s="23" t="s">
        <v>33</v>
      </c>
      <c r="F33" s="26" t="n">
        <v>752.61</v>
      </c>
      <c r="G33" s="26" t="n">
        <f aca="false">L33*$L$3</f>
        <v>61.980462</v>
      </c>
      <c r="H33" s="26" t="n">
        <f aca="false">ROUND(G33*1.2363,2)</f>
        <v>76.63</v>
      </c>
      <c r="I33" s="26" t="n">
        <f aca="false">ROUND(F33*H33,2)</f>
        <v>57672.5</v>
      </c>
      <c r="J33" s="27" t="n">
        <f aca="false">I33/$H$347</f>
        <v>0.0199558823529412</v>
      </c>
      <c r="L33" s="28" t="n">
        <v>75.78</v>
      </c>
    </row>
    <row r="34" customFormat="false" ht="51.75" hidden="false" customHeight="true" outlineLevel="0" collapsed="false">
      <c r="A34" s="23" t="s">
        <v>105</v>
      </c>
      <c r="B34" s="23" t="s">
        <v>106</v>
      </c>
      <c r="C34" s="23" t="s">
        <v>31</v>
      </c>
      <c r="D34" s="25" t="s">
        <v>107</v>
      </c>
      <c r="E34" s="23" t="s">
        <v>52</v>
      </c>
      <c r="F34" s="26" t="n">
        <v>697.39</v>
      </c>
      <c r="G34" s="26" t="n">
        <f aca="false">L34*$L$3</f>
        <v>29.624338</v>
      </c>
      <c r="H34" s="26" t="n">
        <f aca="false">ROUND(G34*1.2363,2)</f>
        <v>36.62</v>
      </c>
      <c r="I34" s="26" t="n">
        <f aca="false">ROUND(F34*H34,2)</f>
        <v>25538.42</v>
      </c>
      <c r="J34" s="27" t="n">
        <f aca="false">I34/$H$347</f>
        <v>0.00883682352941176</v>
      </c>
      <c r="L34" s="28" t="n">
        <v>36.22</v>
      </c>
    </row>
    <row r="35" customFormat="false" ht="25.5" hidden="false" customHeight="true" outlineLevel="0" collapsed="false">
      <c r="A35" s="23" t="s">
        <v>108</v>
      </c>
      <c r="B35" s="23" t="s">
        <v>109</v>
      </c>
      <c r="C35" s="23" t="s">
        <v>31</v>
      </c>
      <c r="D35" s="25" t="s">
        <v>110</v>
      </c>
      <c r="E35" s="23" t="s">
        <v>33</v>
      </c>
      <c r="F35" s="26" t="n">
        <v>80.16</v>
      </c>
      <c r="G35" s="26" t="n">
        <f aca="false">L35*$L$3</f>
        <v>106.237031</v>
      </c>
      <c r="H35" s="26" t="n">
        <f aca="false">ROUND(G35*1.2363,2)</f>
        <v>131.34</v>
      </c>
      <c r="I35" s="26" t="n">
        <f aca="false">ROUND(F35*H35,2)</f>
        <v>10528.21</v>
      </c>
      <c r="J35" s="27" t="n">
        <f aca="false">I35/$H$347</f>
        <v>0.00364297923875433</v>
      </c>
      <c r="L35" s="28" t="n">
        <v>129.89</v>
      </c>
    </row>
    <row r="36" customFormat="false" ht="64.5" hidden="false" customHeight="true" outlineLevel="0" collapsed="false">
      <c r="A36" s="23" t="s">
        <v>111</v>
      </c>
      <c r="B36" s="23" t="s">
        <v>112</v>
      </c>
      <c r="C36" s="23" t="s">
        <v>31</v>
      </c>
      <c r="D36" s="25" t="s">
        <v>113</v>
      </c>
      <c r="E36" s="23" t="s">
        <v>52</v>
      </c>
      <c r="F36" s="26" t="n">
        <v>89.99</v>
      </c>
      <c r="G36" s="26" t="n">
        <f aca="false">L36*$L$3</f>
        <v>461.352853</v>
      </c>
      <c r="H36" s="26" t="n">
        <f aca="false">ROUND(G36*1.2363,2)</f>
        <v>570.37</v>
      </c>
      <c r="I36" s="26" t="n">
        <f aca="false">ROUND(F36*H36,2)</f>
        <v>51327.6</v>
      </c>
      <c r="J36" s="27" t="n">
        <f aca="false">I36/$H$347</f>
        <v>0.0177604152249135</v>
      </c>
      <c r="L36" s="28" t="n">
        <v>564.07</v>
      </c>
    </row>
    <row r="37" customFormat="false" ht="39" hidden="false" customHeight="true" outlineLevel="0" collapsed="false">
      <c r="A37" s="23" t="s">
        <v>114</v>
      </c>
      <c r="B37" s="23" t="s">
        <v>115</v>
      </c>
      <c r="C37" s="23" t="s">
        <v>31</v>
      </c>
      <c r="D37" s="25" t="s">
        <v>116</v>
      </c>
      <c r="E37" s="23" t="s">
        <v>33</v>
      </c>
      <c r="F37" s="26" t="n">
        <v>344.82</v>
      </c>
      <c r="G37" s="26" t="n">
        <f aca="false">L37*$L$3</f>
        <v>3.786877</v>
      </c>
      <c r="H37" s="26" t="n">
        <f aca="false">ROUND(G37*1.2363,2)</f>
        <v>4.68</v>
      </c>
      <c r="I37" s="26" t="n">
        <f aca="false">ROUND(F37*H37,2)</f>
        <v>1613.76</v>
      </c>
      <c r="J37" s="27" t="n">
        <f aca="false">I37/$H$347</f>
        <v>0.00055839446366782</v>
      </c>
      <c r="L37" s="28" t="n">
        <v>4.63</v>
      </c>
    </row>
    <row r="38" customFormat="false" ht="51.75" hidden="false" customHeight="true" outlineLevel="0" collapsed="false">
      <c r="A38" s="23" t="s">
        <v>117</v>
      </c>
      <c r="B38" s="23" t="s">
        <v>118</v>
      </c>
      <c r="C38" s="23" t="s">
        <v>31</v>
      </c>
      <c r="D38" s="25" t="s">
        <v>119</v>
      </c>
      <c r="E38" s="23" t="s">
        <v>33</v>
      </c>
      <c r="F38" s="26" t="n">
        <v>344.82</v>
      </c>
      <c r="G38" s="26" t="n">
        <f aca="false">L38*$L$3</f>
        <v>53.457944</v>
      </c>
      <c r="H38" s="26" t="n">
        <f aca="false">ROUND(G38*1.2363,2)</f>
        <v>66.09</v>
      </c>
      <c r="I38" s="26" t="n">
        <f aca="false">ROUND(F38*H38,2)</f>
        <v>22789.15</v>
      </c>
      <c r="J38" s="27" t="n">
        <f aca="false">I38/$H$347</f>
        <v>0.00788551903114187</v>
      </c>
      <c r="L38" s="28" t="n">
        <v>65.36</v>
      </c>
    </row>
    <row r="39" customFormat="false" ht="64.5" hidden="false" customHeight="true" outlineLevel="0" collapsed="false">
      <c r="A39" s="23" t="s">
        <v>120</v>
      </c>
      <c r="B39" s="23" t="s">
        <v>121</v>
      </c>
      <c r="C39" s="23" t="s">
        <v>36</v>
      </c>
      <c r="D39" s="25" t="s">
        <v>122</v>
      </c>
      <c r="E39" s="23" t="s">
        <v>33</v>
      </c>
      <c r="F39" s="26" t="n">
        <v>446.36</v>
      </c>
      <c r="G39" s="26" t="n">
        <f aca="false">L39*$L$3</f>
        <v>236.324026</v>
      </c>
      <c r="H39" s="26" t="n">
        <f aca="false">ROUND(G39*1.2363,2)</f>
        <v>292.17</v>
      </c>
      <c r="I39" s="26" t="n">
        <f aca="false">ROUND(F39*H39,2)</f>
        <v>130413</v>
      </c>
      <c r="J39" s="27" t="n">
        <f aca="false">I39/$H$347</f>
        <v>0.0451256055363322</v>
      </c>
      <c r="L39" s="28" t="n">
        <v>288.94</v>
      </c>
    </row>
    <row r="40" customFormat="false" ht="25.5" hidden="false" customHeight="true" outlineLevel="0" collapsed="false">
      <c r="A40" s="23" t="s">
        <v>123</v>
      </c>
      <c r="B40" s="23" t="s">
        <v>124</v>
      </c>
      <c r="C40" s="23" t="s">
        <v>36</v>
      </c>
      <c r="D40" s="25" t="s">
        <v>125</v>
      </c>
      <c r="E40" s="23" t="s">
        <v>33</v>
      </c>
      <c r="F40" s="26" t="n">
        <v>38.03</v>
      </c>
      <c r="G40" s="26" t="n">
        <f aca="false">L40*$L$3</f>
        <v>821.269748</v>
      </c>
      <c r="H40" s="26" t="n">
        <f aca="false">ROUND(G40*1.2363,2)</f>
        <v>1015.34</v>
      </c>
      <c r="I40" s="26" t="n">
        <f aca="false">ROUND(F40*H40,2)</f>
        <v>38613.38</v>
      </c>
      <c r="J40" s="27" t="n">
        <f aca="false">I40/$H$347</f>
        <v>0.0133610311418685</v>
      </c>
      <c r="L40" s="28" t="n">
        <v>1004.12</v>
      </c>
    </row>
    <row r="41" customFormat="false" ht="25.5" hidden="false" customHeight="true" outlineLevel="0" collapsed="false">
      <c r="A41" s="23" t="s">
        <v>126</v>
      </c>
      <c r="B41" s="23" t="s">
        <v>127</v>
      </c>
      <c r="C41" s="23" t="s">
        <v>31</v>
      </c>
      <c r="D41" s="25" t="s">
        <v>128</v>
      </c>
      <c r="E41" s="23" t="s">
        <v>52</v>
      </c>
      <c r="F41" s="26" t="n">
        <v>256.6</v>
      </c>
      <c r="G41" s="26" t="n">
        <f aca="false">L41*$L$3</f>
        <v>4.490271</v>
      </c>
      <c r="H41" s="26" t="n">
        <f aca="false">ROUND(G41*1.2363,2)</f>
        <v>5.55</v>
      </c>
      <c r="I41" s="26" t="n">
        <f aca="false">ROUND(F41*H41,2)</f>
        <v>1424.13</v>
      </c>
      <c r="J41" s="27" t="n">
        <f aca="false">I41/$H$347</f>
        <v>0.000492778546712803</v>
      </c>
      <c r="L41" s="28" t="n">
        <v>5.49</v>
      </c>
    </row>
    <row r="42" customFormat="false" ht="24" hidden="false" customHeight="true" outlineLevel="0" collapsed="false">
      <c r="A42" s="18" t="s">
        <v>129</v>
      </c>
      <c r="B42" s="19"/>
      <c r="C42" s="18"/>
      <c r="D42" s="20" t="s">
        <v>130</v>
      </c>
      <c r="E42" s="18"/>
      <c r="F42" s="21" t="n">
        <v>1</v>
      </c>
      <c r="G42" s="21"/>
      <c r="H42" s="21" t="n">
        <f aca="false">I42</f>
        <v>746024.02</v>
      </c>
      <c r="I42" s="21" t="n">
        <f aca="false">I43+I46+I55+I73+I84</f>
        <v>746024.02</v>
      </c>
      <c r="J42" s="30" t="n">
        <f aca="false">J43+J46+J55+J73+J84</f>
        <v>0.258139799307958</v>
      </c>
      <c r="L42" s="29"/>
    </row>
    <row r="43" customFormat="false" ht="24" hidden="false" customHeight="true" outlineLevel="0" collapsed="false">
      <c r="A43" s="18" t="s">
        <v>131</v>
      </c>
      <c r="B43" s="19"/>
      <c r="C43" s="18"/>
      <c r="D43" s="20" t="s">
        <v>132</v>
      </c>
      <c r="E43" s="18"/>
      <c r="F43" s="21" t="n">
        <v>1</v>
      </c>
      <c r="G43" s="21"/>
      <c r="H43" s="21" t="n">
        <f aca="false">I43</f>
        <v>5717.99</v>
      </c>
      <c r="I43" s="21" t="n">
        <f aca="false">SUM(I44:I45)</f>
        <v>5717.99</v>
      </c>
      <c r="J43" s="22" t="n">
        <f aca="false">SUM(J44:J45)</f>
        <v>0.00197854325259516</v>
      </c>
      <c r="L43" s="29"/>
    </row>
    <row r="44" customFormat="false" ht="39" hidden="false" customHeight="true" outlineLevel="0" collapsed="false">
      <c r="A44" s="23" t="s">
        <v>133</v>
      </c>
      <c r="B44" s="23" t="s">
        <v>134</v>
      </c>
      <c r="C44" s="23" t="s">
        <v>31</v>
      </c>
      <c r="D44" s="25" t="s">
        <v>135</v>
      </c>
      <c r="E44" s="23" t="s">
        <v>83</v>
      </c>
      <c r="F44" s="26" t="n">
        <v>37.86</v>
      </c>
      <c r="G44" s="26" t="n">
        <f aca="false">L44*$L$3</f>
        <v>108.175454</v>
      </c>
      <c r="H44" s="26" t="n">
        <f aca="false">ROUND(G44*1.2363,2)</f>
        <v>133.74</v>
      </c>
      <c r="I44" s="26" t="n">
        <f aca="false">ROUND(F44*H44,2)</f>
        <v>5063.4</v>
      </c>
      <c r="J44" s="27" t="n">
        <f aca="false">I44/$H$347</f>
        <v>0.00175204152249135</v>
      </c>
      <c r="L44" s="28" t="n">
        <v>132.26</v>
      </c>
    </row>
    <row r="45" customFormat="false" ht="25.5" hidden="false" customHeight="true" outlineLevel="0" collapsed="false">
      <c r="A45" s="23" t="s">
        <v>136</v>
      </c>
      <c r="B45" s="23" t="s">
        <v>137</v>
      </c>
      <c r="C45" s="23" t="s">
        <v>31</v>
      </c>
      <c r="D45" s="25" t="s">
        <v>138</v>
      </c>
      <c r="E45" s="23" t="s">
        <v>83</v>
      </c>
      <c r="F45" s="26" t="n">
        <v>27.15</v>
      </c>
      <c r="G45" s="26" t="n">
        <f aca="false">L45*$L$3</f>
        <v>19.498736</v>
      </c>
      <c r="H45" s="26" t="n">
        <f aca="false">ROUND(G45*1.2363,2)</f>
        <v>24.11</v>
      </c>
      <c r="I45" s="26" t="n">
        <f aca="false">ROUND(F45*H45,2)</f>
        <v>654.59</v>
      </c>
      <c r="J45" s="27" t="n">
        <f aca="false">I45/$H$347</f>
        <v>0.000226501730103806</v>
      </c>
      <c r="L45" s="28" t="n">
        <v>23.84</v>
      </c>
    </row>
    <row r="46" customFormat="false" ht="24" hidden="false" customHeight="true" outlineLevel="0" collapsed="false">
      <c r="A46" s="18" t="s">
        <v>139</v>
      </c>
      <c r="B46" s="19"/>
      <c r="C46" s="18"/>
      <c r="D46" s="20" t="s">
        <v>140</v>
      </c>
      <c r="E46" s="18"/>
      <c r="F46" s="21" t="n">
        <v>1</v>
      </c>
      <c r="G46" s="21"/>
      <c r="H46" s="21" t="n">
        <f aca="false">I46</f>
        <v>26506.92</v>
      </c>
      <c r="I46" s="21" t="n">
        <f aca="false">SUM(I47:I54)</f>
        <v>26506.92</v>
      </c>
      <c r="J46" s="30" t="n">
        <f aca="false">SUM(J47:J54)</f>
        <v>0.0091719446366782</v>
      </c>
      <c r="L46" s="29"/>
    </row>
    <row r="47" customFormat="false" ht="39" hidden="false" customHeight="true" outlineLevel="0" collapsed="false">
      <c r="A47" s="23" t="s">
        <v>141</v>
      </c>
      <c r="B47" s="23" t="s">
        <v>142</v>
      </c>
      <c r="C47" s="23" t="s">
        <v>31</v>
      </c>
      <c r="D47" s="25" t="s">
        <v>143</v>
      </c>
      <c r="E47" s="23" t="s">
        <v>33</v>
      </c>
      <c r="F47" s="26" t="n">
        <v>50.2</v>
      </c>
      <c r="G47" s="26" t="n">
        <f aca="false">L47*$L$3</f>
        <v>28.54471</v>
      </c>
      <c r="H47" s="26" t="n">
        <f aca="false">ROUND(G47*1.2363,2)</f>
        <v>35.29</v>
      </c>
      <c r="I47" s="26" t="n">
        <f aca="false">ROUND(F47*H47,2)</f>
        <v>1771.56</v>
      </c>
      <c r="J47" s="27" t="n">
        <f aca="false">I47/$H$347</f>
        <v>0.000612996539792388</v>
      </c>
      <c r="L47" s="28" t="n">
        <v>34.9</v>
      </c>
    </row>
    <row r="48" customFormat="false" ht="39" hidden="false" customHeight="true" outlineLevel="0" collapsed="false">
      <c r="A48" s="23" t="s">
        <v>144</v>
      </c>
      <c r="B48" s="23" t="s">
        <v>145</v>
      </c>
      <c r="C48" s="23" t="s">
        <v>31</v>
      </c>
      <c r="D48" s="25" t="s">
        <v>146</v>
      </c>
      <c r="E48" s="23" t="s">
        <v>33</v>
      </c>
      <c r="F48" s="26" t="n">
        <v>62.09</v>
      </c>
      <c r="G48" s="26" t="n">
        <f aca="false">L48*$L$3</f>
        <v>104.233176</v>
      </c>
      <c r="H48" s="26" t="n">
        <f aca="false">ROUND(G48*1.2363,2)</f>
        <v>128.86</v>
      </c>
      <c r="I48" s="26" t="n">
        <f aca="false">ROUND(F48*H48,2)</f>
        <v>8000.92</v>
      </c>
      <c r="J48" s="27" t="n">
        <f aca="false">I48/$H$347</f>
        <v>0.00276848442906574</v>
      </c>
      <c r="L48" s="28" t="n">
        <v>127.44</v>
      </c>
    </row>
    <row r="49" customFormat="false" ht="39" hidden="false" customHeight="true" outlineLevel="0" collapsed="false">
      <c r="A49" s="23" t="s">
        <v>147</v>
      </c>
      <c r="B49" s="23" t="s">
        <v>148</v>
      </c>
      <c r="C49" s="23" t="s">
        <v>31</v>
      </c>
      <c r="D49" s="25" t="s">
        <v>149</v>
      </c>
      <c r="E49" s="23" t="s">
        <v>83</v>
      </c>
      <c r="F49" s="26" t="n">
        <v>9.24</v>
      </c>
      <c r="G49" s="26" t="n">
        <f aca="false">L49*$L$3</f>
        <v>682.341254</v>
      </c>
      <c r="H49" s="26" t="n">
        <f aca="false">ROUND(G49*1.2363,2)</f>
        <v>843.58</v>
      </c>
      <c r="I49" s="26" t="n">
        <f aca="false">ROUND(F49*H49,2)</f>
        <v>7794.68</v>
      </c>
      <c r="J49" s="27" t="n">
        <f aca="false">I49/$H$347</f>
        <v>0.00269712110726644</v>
      </c>
      <c r="L49" s="28" t="n">
        <v>834.26</v>
      </c>
    </row>
    <row r="50" customFormat="false" ht="25.5" hidden="false" customHeight="true" outlineLevel="0" collapsed="false">
      <c r="A50" s="23" t="s">
        <v>150</v>
      </c>
      <c r="B50" s="24" t="s">
        <v>151</v>
      </c>
      <c r="C50" s="23" t="s">
        <v>21</v>
      </c>
      <c r="D50" s="25" t="s">
        <v>152</v>
      </c>
      <c r="E50" s="23" t="s">
        <v>153</v>
      </c>
      <c r="F50" s="26" t="n">
        <v>1.47</v>
      </c>
      <c r="G50" s="26" t="n">
        <f aca="false">L50*$L$3</f>
        <v>851.859208</v>
      </c>
      <c r="H50" s="26" t="n">
        <f aca="false">ROUND(G50*1.2363,2)</f>
        <v>1053.15</v>
      </c>
      <c r="I50" s="26" t="n">
        <f aca="false">ROUND(F50*H50,2)</f>
        <v>1548.13</v>
      </c>
      <c r="J50" s="27" t="n">
        <f aca="false">I50/$H$347</f>
        <v>0.000535685121107267</v>
      </c>
      <c r="L50" s="28" t="n">
        <v>1041.52</v>
      </c>
    </row>
    <row r="51" customFormat="false" ht="39" hidden="false" customHeight="true" outlineLevel="0" collapsed="false">
      <c r="A51" s="23" t="s">
        <v>154</v>
      </c>
      <c r="B51" s="23" t="s">
        <v>155</v>
      </c>
      <c r="C51" s="23" t="s">
        <v>31</v>
      </c>
      <c r="D51" s="25" t="s">
        <v>156</v>
      </c>
      <c r="E51" s="23" t="s">
        <v>157</v>
      </c>
      <c r="F51" s="26" t="n">
        <v>39.5</v>
      </c>
      <c r="G51" s="26" t="n">
        <f aca="false">L51*$L$3</f>
        <v>13.356307</v>
      </c>
      <c r="H51" s="26" t="n">
        <f aca="false">ROUND(G51*1.2363,2)</f>
        <v>16.51</v>
      </c>
      <c r="I51" s="26" t="n">
        <f aca="false">ROUND(F51*H51,2)</f>
        <v>652.15</v>
      </c>
      <c r="J51" s="27" t="n">
        <f aca="false">I51/$H$347</f>
        <v>0.000225657439446367</v>
      </c>
      <c r="L51" s="28" t="n">
        <v>16.33</v>
      </c>
    </row>
    <row r="52" customFormat="false" ht="39" hidden="false" customHeight="true" outlineLevel="0" collapsed="false">
      <c r="A52" s="23" t="s">
        <v>158</v>
      </c>
      <c r="B52" s="23" t="s">
        <v>159</v>
      </c>
      <c r="C52" s="23" t="s">
        <v>31</v>
      </c>
      <c r="D52" s="25" t="s">
        <v>160</v>
      </c>
      <c r="E52" s="23" t="s">
        <v>157</v>
      </c>
      <c r="F52" s="26" t="n">
        <v>247.5</v>
      </c>
      <c r="G52" s="26" t="n">
        <f aca="false">L52*$L$3</f>
        <v>12.51387</v>
      </c>
      <c r="H52" s="26" t="n">
        <f aca="false">ROUND(G52*1.2363,2)</f>
        <v>15.47</v>
      </c>
      <c r="I52" s="26" t="n">
        <f aca="false">ROUND(F52*H52,2)</f>
        <v>3828.83</v>
      </c>
      <c r="J52" s="27" t="n">
        <f aca="false">I52/$H$347</f>
        <v>0.00132485467128028</v>
      </c>
      <c r="L52" s="28" t="n">
        <v>15.3</v>
      </c>
    </row>
    <row r="53" customFormat="false" ht="39" hidden="false" customHeight="true" outlineLevel="0" collapsed="false">
      <c r="A53" s="23" t="s">
        <v>161</v>
      </c>
      <c r="B53" s="23" t="s">
        <v>162</v>
      </c>
      <c r="C53" s="23" t="s">
        <v>31</v>
      </c>
      <c r="D53" s="25" t="s">
        <v>163</v>
      </c>
      <c r="E53" s="23" t="s">
        <v>157</v>
      </c>
      <c r="F53" s="26" t="n">
        <v>57.5</v>
      </c>
      <c r="G53" s="26" t="n">
        <f aca="false">L53*$L$3</f>
        <v>11.687791</v>
      </c>
      <c r="H53" s="26" t="n">
        <f aca="false">ROUND(G53*1.2363,2)</f>
        <v>14.45</v>
      </c>
      <c r="I53" s="26" t="n">
        <f aca="false">ROUND(F53*H53,2)</f>
        <v>830.88</v>
      </c>
      <c r="J53" s="27" t="n">
        <f aca="false">I53/$H$347</f>
        <v>0.000287501730103806</v>
      </c>
      <c r="L53" s="28" t="n">
        <v>14.29</v>
      </c>
    </row>
    <row r="54" customFormat="false" ht="39" hidden="false" customHeight="true" outlineLevel="0" collapsed="false">
      <c r="A54" s="23" t="s">
        <v>164</v>
      </c>
      <c r="B54" s="23" t="s">
        <v>165</v>
      </c>
      <c r="C54" s="23" t="s">
        <v>31</v>
      </c>
      <c r="D54" s="25" t="s">
        <v>166</v>
      </c>
      <c r="E54" s="23" t="s">
        <v>157</v>
      </c>
      <c r="F54" s="26" t="n">
        <v>160.6</v>
      </c>
      <c r="G54" s="26" t="n">
        <f aca="false">L54*$L$3</f>
        <v>10.477299</v>
      </c>
      <c r="H54" s="26" t="n">
        <f aca="false">ROUND(G54*1.2363,2)</f>
        <v>12.95</v>
      </c>
      <c r="I54" s="26" t="n">
        <f aca="false">ROUND(F54*H54,2)</f>
        <v>2079.77</v>
      </c>
      <c r="J54" s="27" t="n">
        <f aca="false">I54/$H$347</f>
        <v>0.000719643598615917</v>
      </c>
      <c r="L54" s="28" t="n">
        <v>12.81</v>
      </c>
    </row>
    <row r="55" customFormat="false" ht="24" hidden="false" customHeight="true" outlineLevel="0" collapsed="false">
      <c r="A55" s="18" t="s">
        <v>167</v>
      </c>
      <c r="B55" s="19"/>
      <c r="C55" s="18"/>
      <c r="D55" s="20" t="s">
        <v>168</v>
      </c>
      <c r="E55" s="18"/>
      <c r="F55" s="21" t="n">
        <v>1</v>
      </c>
      <c r="G55" s="21"/>
      <c r="H55" s="21" t="n">
        <f aca="false">I55</f>
        <v>316689.8</v>
      </c>
      <c r="I55" s="21" t="n">
        <f aca="false">SUM(I56:I72)</f>
        <v>316689.8</v>
      </c>
      <c r="J55" s="22" t="n">
        <f aca="false">SUM(J56:J72)</f>
        <v>0.10958124567474</v>
      </c>
      <c r="L55" s="29"/>
    </row>
    <row r="56" customFormat="false" ht="25.5" hidden="false" customHeight="true" outlineLevel="0" collapsed="false">
      <c r="A56" s="23" t="s">
        <v>169</v>
      </c>
      <c r="B56" s="24" t="s">
        <v>170</v>
      </c>
      <c r="C56" s="23" t="s">
        <v>21</v>
      </c>
      <c r="D56" s="25" t="s">
        <v>171</v>
      </c>
      <c r="E56" s="23" t="s">
        <v>153</v>
      </c>
      <c r="F56" s="26" t="n">
        <v>2.97</v>
      </c>
      <c r="G56" s="26" t="n">
        <f aca="false">L56*$L$3</f>
        <v>704.195542</v>
      </c>
      <c r="H56" s="26" t="n">
        <f aca="false">ROUND(G56*1.2363,2)</f>
        <v>870.6</v>
      </c>
      <c r="I56" s="26" t="n">
        <f aca="false">ROUND(F56*H56,2)</f>
        <v>2585.68</v>
      </c>
      <c r="J56" s="27" t="n">
        <f aca="false">I56/$H$347</f>
        <v>0.000894698961937716</v>
      </c>
      <c r="L56" s="28" t="n">
        <v>860.98</v>
      </c>
    </row>
    <row r="57" customFormat="false" ht="39" hidden="false" customHeight="true" outlineLevel="0" collapsed="false">
      <c r="A57" s="23" t="s">
        <v>172</v>
      </c>
      <c r="B57" s="24" t="s">
        <v>173</v>
      </c>
      <c r="C57" s="23" t="s">
        <v>21</v>
      </c>
      <c r="D57" s="25" t="s">
        <v>174</v>
      </c>
      <c r="E57" s="23" t="s">
        <v>153</v>
      </c>
      <c r="F57" s="26" t="n">
        <v>80.71</v>
      </c>
      <c r="G57" s="26" t="n">
        <f aca="false">L57*$L$3</f>
        <v>1026.390889</v>
      </c>
      <c r="H57" s="26" t="n">
        <f aca="false">ROUND(G57*1.2363,2)</f>
        <v>1268.93</v>
      </c>
      <c r="I57" s="26" t="n">
        <f aca="false">ROUND(F57*H57,2)</f>
        <v>102415.34</v>
      </c>
      <c r="J57" s="27" t="n">
        <f aca="false">I57/$H$347</f>
        <v>0.0354378339100346</v>
      </c>
      <c r="L57" s="28" t="n">
        <v>1254.91</v>
      </c>
    </row>
    <row r="58" customFormat="false" ht="39" hidden="false" customHeight="true" outlineLevel="0" collapsed="false">
      <c r="A58" s="23" t="s">
        <v>175</v>
      </c>
      <c r="B58" s="23" t="s">
        <v>176</v>
      </c>
      <c r="C58" s="23" t="s">
        <v>31</v>
      </c>
      <c r="D58" s="25" t="s">
        <v>177</v>
      </c>
      <c r="E58" s="23" t="s">
        <v>33</v>
      </c>
      <c r="F58" s="26" t="n">
        <v>62.75</v>
      </c>
      <c r="G58" s="26" t="n">
        <f aca="false">L58*$L$3</f>
        <v>137.055503</v>
      </c>
      <c r="H58" s="26" t="n">
        <f aca="false">ROUND(G58*1.2363,2)</f>
        <v>169.44</v>
      </c>
      <c r="I58" s="26" t="n">
        <f aca="false">ROUND(F58*H58,2)</f>
        <v>10632.36</v>
      </c>
      <c r="J58" s="27" t="n">
        <f aca="false">I58/$H$347</f>
        <v>0.00367901730103806</v>
      </c>
      <c r="L58" s="28" t="n">
        <v>167.57</v>
      </c>
    </row>
    <row r="59" customFormat="false" ht="51.75" hidden="false" customHeight="true" outlineLevel="0" collapsed="false">
      <c r="A59" s="23" t="s">
        <v>178</v>
      </c>
      <c r="B59" s="23" t="s">
        <v>179</v>
      </c>
      <c r="C59" s="23" t="s">
        <v>31</v>
      </c>
      <c r="D59" s="25" t="s">
        <v>180</v>
      </c>
      <c r="E59" s="23" t="s">
        <v>33</v>
      </c>
      <c r="F59" s="26" t="n">
        <v>62.75</v>
      </c>
      <c r="G59" s="26" t="n">
        <f aca="false">L59*$L$3</f>
        <v>41.508425</v>
      </c>
      <c r="H59" s="26" t="n">
        <f aca="false">ROUND(G59*1.2363,2)</f>
        <v>51.32</v>
      </c>
      <c r="I59" s="26" t="n">
        <f aca="false">ROUND(F59*H59,2)</f>
        <v>3220.33</v>
      </c>
      <c r="J59" s="27" t="n">
        <f aca="false">I59/$H$347</f>
        <v>0.00111430103806228</v>
      </c>
      <c r="L59" s="28" t="n">
        <v>50.75</v>
      </c>
    </row>
    <row r="60" customFormat="false" ht="25.5" hidden="false" customHeight="true" outlineLevel="0" collapsed="false">
      <c r="A60" s="23" t="s">
        <v>181</v>
      </c>
      <c r="B60" s="23" t="s">
        <v>182</v>
      </c>
      <c r="C60" s="23" t="s">
        <v>31</v>
      </c>
      <c r="D60" s="25" t="s">
        <v>183</v>
      </c>
      <c r="E60" s="23" t="s">
        <v>33</v>
      </c>
      <c r="F60" s="26" t="n">
        <v>381.65</v>
      </c>
      <c r="G60" s="26" t="n">
        <f aca="false">L60*$L$3</f>
        <v>96.463126</v>
      </c>
      <c r="H60" s="26" t="n">
        <f aca="false">ROUND(G60*1.2363,2)</f>
        <v>119.26</v>
      </c>
      <c r="I60" s="26" t="n">
        <f aca="false">ROUND(F60*H60,2)</f>
        <v>45515.58</v>
      </c>
      <c r="J60" s="27" t="n">
        <f aca="false">I60/$H$347</f>
        <v>0.0157493356401384</v>
      </c>
      <c r="L60" s="28" t="n">
        <v>117.94</v>
      </c>
    </row>
    <row r="61" customFormat="false" ht="39" hidden="false" customHeight="true" outlineLevel="0" collapsed="false">
      <c r="A61" s="23" t="s">
        <v>184</v>
      </c>
      <c r="B61" s="23" t="s">
        <v>185</v>
      </c>
      <c r="C61" s="23" t="s">
        <v>31</v>
      </c>
      <c r="D61" s="25" t="s">
        <v>186</v>
      </c>
      <c r="E61" s="23" t="s">
        <v>33</v>
      </c>
      <c r="F61" s="26" t="n">
        <v>381.65</v>
      </c>
      <c r="G61" s="26" t="n">
        <f aca="false">L61*$L$3</f>
        <v>126.659994</v>
      </c>
      <c r="H61" s="26" t="n">
        <f aca="false">ROUND(G61*1.2363,2)</f>
        <v>156.59</v>
      </c>
      <c r="I61" s="26" t="n">
        <f aca="false">ROUND(F61*H61,2)</f>
        <v>59762.57</v>
      </c>
      <c r="J61" s="27" t="n">
        <f aca="false">I61/$H$347</f>
        <v>0.0206790899653979</v>
      </c>
      <c r="L61" s="28" t="n">
        <v>154.86</v>
      </c>
    </row>
    <row r="62" customFormat="false" ht="39" hidden="false" customHeight="true" outlineLevel="0" collapsed="false">
      <c r="A62" s="23" t="s">
        <v>187</v>
      </c>
      <c r="B62" s="23" t="s">
        <v>188</v>
      </c>
      <c r="C62" s="23" t="s">
        <v>31</v>
      </c>
      <c r="D62" s="25" t="s">
        <v>189</v>
      </c>
      <c r="E62" s="23" t="s">
        <v>157</v>
      </c>
      <c r="F62" s="26" t="n">
        <v>591.9</v>
      </c>
      <c r="G62" s="26" t="n">
        <f aca="false">L62*$L$3</f>
        <v>11.401526</v>
      </c>
      <c r="H62" s="26" t="n">
        <f aca="false">ROUND(G62*1.2363,2)</f>
        <v>14.1</v>
      </c>
      <c r="I62" s="26" t="n">
        <f aca="false">ROUND(F62*H62,2)</f>
        <v>8345.79</v>
      </c>
      <c r="J62" s="27" t="n">
        <f aca="false">I62/$H$347</f>
        <v>0.00288781660899654</v>
      </c>
      <c r="L62" s="28" t="n">
        <v>13.94</v>
      </c>
    </row>
    <row r="63" customFormat="false" ht="39" hidden="false" customHeight="true" outlineLevel="0" collapsed="false">
      <c r="A63" s="23" t="s">
        <v>190</v>
      </c>
      <c r="B63" s="23" t="s">
        <v>191</v>
      </c>
      <c r="C63" s="23" t="s">
        <v>31</v>
      </c>
      <c r="D63" s="25" t="s">
        <v>192</v>
      </c>
      <c r="E63" s="23" t="s">
        <v>157</v>
      </c>
      <c r="F63" s="26" t="n">
        <v>283.4</v>
      </c>
      <c r="G63" s="26" t="n">
        <f aca="false">L63*$L$3</f>
        <v>10.869891</v>
      </c>
      <c r="H63" s="26" t="n">
        <f aca="false">ROUND(G63*1.2363,2)</f>
        <v>13.44</v>
      </c>
      <c r="I63" s="26" t="n">
        <f aca="false">ROUND(F63*H63,2)</f>
        <v>3808.9</v>
      </c>
      <c r="J63" s="27" t="n">
        <f aca="false">I63/$H$347</f>
        <v>0.00131795847750865</v>
      </c>
      <c r="L63" s="28" t="n">
        <v>13.29</v>
      </c>
    </row>
    <row r="64" customFormat="false" ht="39" hidden="false" customHeight="true" outlineLevel="0" collapsed="false">
      <c r="A64" s="23" t="s">
        <v>193</v>
      </c>
      <c r="B64" s="23" t="s">
        <v>194</v>
      </c>
      <c r="C64" s="23" t="s">
        <v>31</v>
      </c>
      <c r="D64" s="25" t="s">
        <v>195</v>
      </c>
      <c r="E64" s="23" t="s">
        <v>157</v>
      </c>
      <c r="F64" s="26" t="n">
        <v>82</v>
      </c>
      <c r="G64" s="26" t="n">
        <f aca="false">L64*$L$3</f>
        <v>10.281003</v>
      </c>
      <c r="H64" s="26" t="n">
        <f aca="false">ROUND(G64*1.2363,2)</f>
        <v>12.71</v>
      </c>
      <c r="I64" s="26" t="n">
        <f aca="false">ROUND(F64*H64,2)</f>
        <v>1042.22</v>
      </c>
      <c r="J64" s="27" t="n">
        <f aca="false">I64/$H$347</f>
        <v>0.000360629757785467</v>
      </c>
      <c r="L64" s="28" t="n">
        <v>12.57</v>
      </c>
    </row>
    <row r="65" customFormat="false" ht="39" hidden="false" customHeight="true" outlineLevel="0" collapsed="false">
      <c r="A65" s="23" t="s">
        <v>196</v>
      </c>
      <c r="B65" s="23" t="s">
        <v>197</v>
      </c>
      <c r="C65" s="23" t="s">
        <v>31</v>
      </c>
      <c r="D65" s="25" t="s">
        <v>198</v>
      </c>
      <c r="E65" s="23" t="s">
        <v>157</v>
      </c>
      <c r="F65" s="26" t="n">
        <v>1575.1</v>
      </c>
      <c r="G65" s="26" t="n">
        <f aca="false">L65*$L$3</f>
        <v>9.217733</v>
      </c>
      <c r="H65" s="26" t="n">
        <f aca="false">ROUND(G65*1.2363,2)</f>
        <v>11.4</v>
      </c>
      <c r="I65" s="26" t="n">
        <f aca="false">ROUND(F65*H65,2)</f>
        <v>17956.14</v>
      </c>
      <c r="J65" s="27" t="n">
        <f aca="false">I65/$H$347</f>
        <v>0.00621319723183391</v>
      </c>
      <c r="L65" s="28" t="n">
        <v>11.27</v>
      </c>
    </row>
    <row r="66" customFormat="false" ht="39" hidden="false" customHeight="true" outlineLevel="0" collapsed="false">
      <c r="A66" s="23" t="s">
        <v>199</v>
      </c>
      <c r="B66" s="23" t="s">
        <v>200</v>
      </c>
      <c r="C66" s="23" t="s">
        <v>31</v>
      </c>
      <c r="D66" s="25" t="s">
        <v>201</v>
      </c>
      <c r="E66" s="23" t="s">
        <v>157</v>
      </c>
      <c r="F66" s="26" t="n">
        <v>102.3</v>
      </c>
      <c r="G66" s="26" t="n">
        <f aca="false">L66*$L$3</f>
        <v>7.532859</v>
      </c>
      <c r="H66" s="26" t="n">
        <f aca="false">ROUND(G66*1.2363,2)</f>
        <v>9.31</v>
      </c>
      <c r="I66" s="26" t="n">
        <f aca="false">ROUND(F66*H66,2)</f>
        <v>952.41</v>
      </c>
      <c r="J66" s="27" t="n">
        <f aca="false">I66/$H$347</f>
        <v>0.000329553633217993</v>
      </c>
      <c r="L66" s="28" t="n">
        <v>9.21</v>
      </c>
    </row>
    <row r="67" customFormat="false" ht="39" hidden="false" customHeight="true" outlineLevel="0" collapsed="false">
      <c r="A67" s="23" t="s">
        <v>202</v>
      </c>
      <c r="B67" s="23" t="s">
        <v>203</v>
      </c>
      <c r="C67" s="23" t="s">
        <v>31</v>
      </c>
      <c r="D67" s="25" t="s">
        <v>204</v>
      </c>
      <c r="E67" s="23" t="s">
        <v>157</v>
      </c>
      <c r="F67" s="26" t="n">
        <v>74</v>
      </c>
      <c r="G67" s="26" t="n">
        <f aca="false">L67*$L$3</f>
        <v>11.025292</v>
      </c>
      <c r="H67" s="26" t="n">
        <f aca="false">ROUND(G67*1.2363,2)</f>
        <v>13.63</v>
      </c>
      <c r="I67" s="26" t="n">
        <f aca="false">ROUND(F67*H67,2)</f>
        <v>1008.62</v>
      </c>
      <c r="J67" s="27" t="n">
        <f aca="false">I67/$H$347</f>
        <v>0.000349003460207612</v>
      </c>
      <c r="L67" s="28" t="n">
        <v>13.48</v>
      </c>
    </row>
    <row r="68" customFormat="false" ht="39" hidden="false" customHeight="true" outlineLevel="0" collapsed="false">
      <c r="A68" s="23" t="s">
        <v>205</v>
      </c>
      <c r="B68" s="23" t="s">
        <v>206</v>
      </c>
      <c r="C68" s="23" t="s">
        <v>31</v>
      </c>
      <c r="D68" s="25" t="s">
        <v>207</v>
      </c>
      <c r="E68" s="23" t="s">
        <v>157</v>
      </c>
      <c r="F68" s="26" t="n">
        <v>194.7</v>
      </c>
      <c r="G68" s="26" t="n">
        <f aca="false">L68*$L$3</f>
        <v>9.904769</v>
      </c>
      <c r="H68" s="26" t="n">
        <f aca="false">ROUND(G68*1.2363,2)</f>
        <v>12.25</v>
      </c>
      <c r="I68" s="26" t="n">
        <f aca="false">ROUND(F68*H68,2)</f>
        <v>2385.08</v>
      </c>
      <c r="J68" s="27" t="n">
        <f aca="false">I68/$H$347</f>
        <v>0.000825287197231834</v>
      </c>
      <c r="L68" s="28" t="n">
        <v>12.11</v>
      </c>
    </row>
    <row r="69" customFormat="false" ht="39" hidden="false" customHeight="true" outlineLevel="0" collapsed="false">
      <c r="A69" s="23" t="s">
        <v>208</v>
      </c>
      <c r="B69" s="23" t="s">
        <v>209</v>
      </c>
      <c r="C69" s="23" t="s">
        <v>31</v>
      </c>
      <c r="D69" s="25" t="s">
        <v>210</v>
      </c>
      <c r="E69" s="23" t="s">
        <v>157</v>
      </c>
      <c r="F69" s="26" t="n">
        <v>3929.2</v>
      </c>
      <c r="G69" s="26" t="n">
        <f aca="false">L69*$L$3</f>
        <v>8.874215</v>
      </c>
      <c r="H69" s="26" t="n">
        <f aca="false">ROUND(G69*1.2363,2)</f>
        <v>10.97</v>
      </c>
      <c r="I69" s="26" t="n">
        <f aca="false">ROUND(F69*H69,2)</f>
        <v>43103.32</v>
      </c>
      <c r="J69" s="27" t="n">
        <f aca="false">I69/$H$347</f>
        <v>0.0149146435986159</v>
      </c>
      <c r="L69" s="28" t="n">
        <v>10.85</v>
      </c>
    </row>
    <row r="70" customFormat="false" ht="39" hidden="false" customHeight="true" outlineLevel="0" collapsed="false">
      <c r="A70" s="23" t="s">
        <v>211</v>
      </c>
      <c r="B70" s="23" t="s">
        <v>212</v>
      </c>
      <c r="C70" s="23" t="s">
        <v>31</v>
      </c>
      <c r="D70" s="25" t="s">
        <v>213</v>
      </c>
      <c r="E70" s="23" t="s">
        <v>33</v>
      </c>
      <c r="F70" s="26" t="n">
        <v>29.55</v>
      </c>
      <c r="G70" s="26" t="n">
        <f aca="false">L70*$L$3</f>
        <v>39.627255</v>
      </c>
      <c r="H70" s="26" t="n">
        <f aca="false">ROUND(G70*1.2363,2)</f>
        <v>48.99</v>
      </c>
      <c r="I70" s="26" t="n">
        <f aca="false">ROUND(F70*H70,2)</f>
        <v>1447.65</v>
      </c>
      <c r="J70" s="27" t="n">
        <f aca="false">I70/$H$347</f>
        <v>0.000500916955017301</v>
      </c>
      <c r="L70" s="28" t="n">
        <v>48.45</v>
      </c>
    </row>
    <row r="71" customFormat="false" ht="39" hidden="false" customHeight="true" outlineLevel="0" collapsed="false">
      <c r="A71" s="23" t="s">
        <v>214</v>
      </c>
      <c r="B71" s="23" t="s">
        <v>215</v>
      </c>
      <c r="C71" s="23" t="s">
        <v>31</v>
      </c>
      <c r="D71" s="25" t="s">
        <v>216</v>
      </c>
      <c r="E71" s="23" t="s">
        <v>33</v>
      </c>
      <c r="F71" s="26" t="n">
        <v>369.6</v>
      </c>
      <c r="G71" s="26" t="n">
        <f aca="false">L71*$L$3</f>
        <v>2.510953</v>
      </c>
      <c r="H71" s="26" t="n">
        <f aca="false">ROUND(G71*1.2363,2)</f>
        <v>3.1</v>
      </c>
      <c r="I71" s="26" t="n">
        <f aca="false">ROUND(F71*H71,2)</f>
        <v>1145.76</v>
      </c>
      <c r="J71" s="27" t="n">
        <f aca="false">I71/$H$347</f>
        <v>0.000396456747404844</v>
      </c>
      <c r="L71" s="28" t="n">
        <v>3.07</v>
      </c>
    </row>
    <row r="72" customFormat="false" ht="51.75" hidden="false" customHeight="true" outlineLevel="0" collapsed="false">
      <c r="A72" s="23" t="s">
        <v>217</v>
      </c>
      <c r="B72" s="23" t="s">
        <v>218</v>
      </c>
      <c r="C72" s="23" t="s">
        <v>31</v>
      </c>
      <c r="D72" s="25" t="s">
        <v>219</v>
      </c>
      <c r="E72" s="23" t="s">
        <v>33</v>
      </c>
      <c r="F72" s="26" t="n">
        <v>105</v>
      </c>
      <c r="G72" s="26" t="n">
        <f aca="false">L72*$L$3</f>
        <v>87.523479</v>
      </c>
      <c r="H72" s="26" t="n">
        <f aca="false">ROUND(G72*1.2363,2)</f>
        <v>108.21</v>
      </c>
      <c r="I72" s="26" t="n">
        <f aca="false">ROUND(F72*H72,2)</f>
        <v>11362.05</v>
      </c>
      <c r="J72" s="27" t="n">
        <f aca="false">I72/$H$347</f>
        <v>0.00393150519031142</v>
      </c>
      <c r="L72" s="28" t="n">
        <v>107.01</v>
      </c>
    </row>
    <row r="73" customFormat="false" ht="24" hidden="false" customHeight="true" outlineLevel="0" collapsed="false">
      <c r="A73" s="18" t="s">
        <v>220</v>
      </c>
      <c r="B73" s="19"/>
      <c r="C73" s="18"/>
      <c r="D73" s="20" t="s">
        <v>221</v>
      </c>
      <c r="E73" s="18"/>
      <c r="F73" s="21" t="n">
        <v>1</v>
      </c>
      <c r="G73" s="21"/>
      <c r="H73" s="21" t="n">
        <f aca="false">I73</f>
        <v>324717.28</v>
      </c>
      <c r="I73" s="21" t="n">
        <f aca="false">SUM(I74:I83)</f>
        <v>324717.28</v>
      </c>
      <c r="J73" s="22" t="n">
        <f aca="false">SUM(J74:J83)</f>
        <v>0.112358920415225</v>
      </c>
      <c r="L73" s="29"/>
    </row>
    <row r="74" customFormat="false" ht="51.75" hidden="false" customHeight="true" outlineLevel="0" collapsed="false">
      <c r="A74" s="23" t="s">
        <v>222</v>
      </c>
      <c r="B74" s="23" t="s">
        <v>223</v>
      </c>
      <c r="C74" s="23" t="s">
        <v>31</v>
      </c>
      <c r="D74" s="25" t="s">
        <v>224</v>
      </c>
      <c r="E74" s="23" t="s">
        <v>33</v>
      </c>
      <c r="F74" s="26" t="n">
        <v>35</v>
      </c>
      <c r="G74" s="26" t="n">
        <f aca="false">L74*$L$3</f>
        <v>71.329059</v>
      </c>
      <c r="H74" s="26" t="n">
        <f aca="false">ROUND(G74*1.2363,2)</f>
        <v>88.18</v>
      </c>
      <c r="I74" s="26" t="n">
        <f aca="false">ROUND(F74*H74,2)</f>
        <v>3086.3</v>
      </c>
      <c r="J74" s="27" t="n">
        <f aca="false">I74/$H$347</f>
        <v>0.00106792387543253</v>
      </c>
      <c r="L74" s="28" t="n">
        <v>87.21</v>
      </c>
    </row>
    <row r="75" customFormat="false" ht="39" hidden="false" customHeight="true" outlineLevel="0" collapsed="false">
      <c r="A75" s="23" t="s">
        <v>225</v>
      </c>
      <c r="B75" s="23" t="s">
        <v>115</v>
      </c>
      <c r="C75" s="23" t="s">
        <v>31</v>
      </c>
      <c r="D75" s="25" t="s">
        <v>116</v>
      </c>
      <c r="E75" s="23" t="s">
        <v>33</v>
      </c>
      <c r="F75" s="26" t="n">
        <v>474.6</v>
      </c>
      <c r="G75" s="26" t="n">
        <f aca="false">L75*$L$3</f>
        <v>3.786877</v>
      </c>
      <c r="H75" s="26" t="n">
        <f aca="false">ROUND(G75*1.2363,2)</f>
        <v>4.68</v>
      </c>
      <c r="I75" s="26" t="n">
        <f aca="false">ROUND(F75*H75,2)</f>
        <v>2221.13</v>
      </c>
      <c r="J75" s="27" t="n">
        <f aca="false">I75/$H$347</f>
        <v>0.000768557093425606</v>
      </c>
      <c r="L75" s="28" t="n">
        <v>4.63</v>
      </c>
    </row>
    <row r="76" customFormat="false" ht="51.75" hidden="false" customHeight="true" outlineLevel="0" collapsed="false">
      <c r="A76" s="23" t="s">
        <v>226</v>
      </c>
      <c r="B76" s="23" t="s">
        <v>118</v>
      </c>
      <c r="C76" s="23" t="s">
        <v>31</v>
      </c>
      <c r="D76" s="25" t="s">
        <v>119</v>
      </c>
      <c r="E76" s="23" t="s">
        <v>33</v>
      </c>
      <c r="F76" s="26" t="n">
        <v>474.6</v>
      </c>
      <c r="G76" s="26" t="n">
        <f aca="false">L76*$L$3</f>
        <v>53.457944</v>
      </c>
      <c r="H76" s="26" t="n">
        <f aca="false">ROUND(G76*1.2363,2)</f>
        <v>66.09</v>
      </c>
      <c r="I76" s="26" t="n">
        <f aca="false">ROUND(F76*H76,2)</f>
        <v>31366.31</v>
      </c>
      <c r="J76" s="27" t="n">
        <f aca="false">I76/$H$347</f>
        <v>0.0108533944636678</v>
      </c>
      <c r="L76" s="28" t="n">
        <v>65.36</v>
      </c>
    </row>
    <row r="77" customFormat="false" ht="51.75" hidden="false" customHeight="true" outlineLevel="0" collapsed="false">
      <c r="A77" s="23" t="s">
        <v>227</v>
      </c>
      <c r="B77" s="23" t="s">
        <v>228</v>
      </c>
      <c r="C77" s="23" t="s">
        <v>31</v>
      </c>
      <c r="D77" s="25" t="s">
        <v>229</v>
      </c>
      <c r="E77" s="23" t="s">
        <v>33</v>
      </c>
      <c r="F77" s="26" t="n">
        <v>474.6</v>
      </c>
      <c r="G77" s="26" t="n">
        <f aca="false">L77*$L$3</f>
        <v>306.622531</v>
      </c>
      <c r="H77" s="26" t="n">
        <f aca="false">ROUND(G77*1.2363,2)</f>
        <v>379.08</v>
      </c>
      <c r="I77" s="26" t="n">
        <f aca="false">ROUND(F77*H77,2)</f>
        <v>179911.37</v>
      </c>
      <c r="J77" s="27" t="n">
        <f aca="false">I77/$H$347</f>
        <v>0.0622530692041522</v>
      </c>
      <c r="L77" s="28" t="n">
        <v>374.89</v>
      </c>
    </row>
    <row r="78" customFormat="false" ht="39" hidden="false" customHeight="true" outlineLevel="0" collapsed="false">
      <c r="A78" s="23" t="s">
        <v>230</v>
      </c>
      <c r="B78" s="23" t="s">
        <v>231</v>
      </c>
      <c r="C78" s="23" t="s">
        <v>31</v>
      </c>
      <c r="D78" s="25" t="s">
        <v>232</v>
      </c>
      <c r="E78" s="23" t="s">
        <v>83</v>
      </c>
      <c r="F78" s="26" t="n">
        <v>6.37</v>
      </c>
      <c r="G78" s="26" t="n">
        <f aca="false">L78*$L$3</f>
        <v>317.435169</v>
      </c>
      <c r="H78" s="26" t="n">
        <f aca="false">ROUND(G78*1.2363,2)</f>
        <v>392.45</v>
      </c>
      <c r="I78" s="26" t="n">
        <f aca="false">ROUND(F78*H78,2)</f>
        <v>2499.91</v>
      </c>
      <c r="J78" s="27" t="n">
        <f aca="false">I78/$H$347</f>
        <v>0.000865020761245675</v>
      </c>
      <c r="L78" s="28" t="n">
        <v>388.11</v>
      </c>
    </row>
    <row r="79" customFormat="false" ht="39" hidden="false" customHeight="true" outlineLevel="0" collapsed="false">
      <c r="A79" s="23" t="s">
        <v>233</v>
      </c>
      <c r="B79" s="23" t="s">
        <v>234</v>
      </c>
      <c r="C79" s="23" t="s">
        <v>31</v>
      </c>
      <c r="D79" s="25" t="s">
        <v>235</v>
      </c>
      <c r="E79" s="23" t="s">
        <v>83</v>
      </c>
      <c r="F79" s="26" t="n">
        <v>6.37</v>
      </c>
      <c r="G79" s="26" t="n">
        <f aca="false">L79*$L$3</f>
        <v>535.217402</v>
      </c>
      <c r="H79" s="26" t="n">
        <f aca="false">ROUND(G79*1.2363,2)</f>
        <v>661.69</v>
      </c>
      <c r="I79" s="26" t="n">
        <f aca="false">ROUND(F79*H79,2)</f>
        <v>4214.97</v>
      </c>
      <c r="J79" s="27" t="n">
        <f aca="false">I79/$H$347</f>
        <v>0.00145846712802768</v>
      </c>
      <c r="L79" s="28" t="n">
        <v>654.38</v>
      </c>
    </row>
    <row r="80" customFormat="false" ht="25.5" hidden="false" customHeight="true" outlineLevel="0" collapsed="false">
      <c r="A80" s="23" t="s">
        <v>236</v>
      </c>
      <c r="B80" s="23" t="s">
        <v>237</v>
      </c>
      <c r="C80" s="23" t="s">
        <v>31</v>
      </c>
      <c r="D80" s="25" t="s">
        <v>238</v>
      </c>
      <c r="E80" s="23" t="s">
        <v>33</v>
      </c>
      <c r="F80" s="26" t="n">
        <v>127.35</v>
      </c>
      <c r="G80" s="26" t="n">
        <f aca="false">L80*$L$3</f>
        <v>81.119322</v>
      </c>
      <c r="H80" s="26" t="n">
        <f aca="false">ROUND(G80*1.2363,2)</f>
        <v>100.29</v>
      </c>
      <c r="I80" s="26" t="n">
        <f aca="false">ROUND(F80*H80,2)</f>
        <v>12771.93</v>
      </c>
      <c r="J80" s="27" t="n">
        <f aca="false">I80/$H$347</f>
        <v>0.00441935294117647</v>
      </c>
      <c r="L80" s="28" t="n">
        <v>99.18</v>
      </c>
    </row>
    <row r="81" customFormat="false" ht="25.5" hidden="false" customHeight="true" outlineLevel="0" collapsed="false">
      <c r="A81" s="23" t="s">
        <v>239</v>
      </c>
      <c r="B81" s="23" t="s">
        <v>240</v>
      </c>
      <c r="C81" s="23" t="s">
        <v>36</v>
      </c>
      <c r="D81" s="25" t="s">
        <v>241</v>
      </c>
      <c r="E81" s="23" t="s">
        <v>242</v>
      </c>
      <c r="F81" s="26" t="n">
        <v>1</v>
      </c>
      <c r="G81" s="26" t="n">
        <f aca="false">L81*$L$3</f>
        <v>1308.713611</v>
      </c>
      <c r="H81" s="26" t="n">
        <f aca="false">ROUND(G81*1.2363,2)</f>
        <v>1617.96</v>
      </c>
      <c r="I81" s="26" t="n">
        <f aca="false">ROUND(F81*H81,2)</f>
        <v>1617.96</v>
      </c>
      <c r="J81" s="27" t="n">
        <f aca="false">I81/$H$347</f>
        <v>0.000559847750865052</v>
      </c>
      <c r="L81" s="28" t="n">
        <v>1600.09</v>
      </c>
    </row>
    <row r="82" customFormat="false" ht="39" hidden="false" customHeight="true" outlineLevel="0" collapsed="false">
      <c r="A82" s="23" t="s">
        <v>243</v>
      </c>
      <c r="B82" s="23" t="s">
        <v>244</v>
      </c>
      <c r="C82" s="23" t="s">
        <v>31</v>
      </c>
      <c r="D82" s="25" t="s">
        <v>245</v>
      </c>
      <c r="E82" s="23" t="s">
        <v>33</v>
      </c>
      <c r="F82" s="26" t="n">
        <v>474.6</v>
      </c>
      <c r="G82" s="26" t="n">
        <f aca="false">L82*$L$3</f>
        <v>108.445361</v>
      </c>
      <c r="H82" s="26" t="n">
        <f aca="false">ROUND(G82*1.2363,2)</f>
        <v>134.07</v>
      </c>
      <c r="I82" s="26" t="n">
        <f aca="false">ROUND(F82*H82,2)</f>
        <v>63629.62</v>
      </c>
      <c r="J82" s="27" t="n">
        <f aca="false">I82/$H$347</f>
        <v>0.022017169550173</v>
      </c>
      <c r="L82" s="28" t="n">
        <v>132.59</v>
      </c>
    </row>
    <row r="83" customFormat="false" ht="39" hidden="false" customHeight="true" outlineLevel="0" collapsed="false">
      <c r="A83" s="23" t="s">
        <v>246</v>
      </c>
      <c r="B83" s="23" t="s">
        <v>247</v>
      </c>
      <c r="C83" s="23" t="s">
        <v>31</v>
      </c>
      <c r="D83" s="25" t="s">
        <v>248</v>
      </c>
      <c r="E83" s="23" t="s">
        <v>33</v>
      </c>
      <c r="F83" s="26" t="n">
        <v>474.6</v>
      </c>
      <c r="G83" s="26" t="n">
        <f aca="false">L83*$L$3</f>
        <v>39.880804</v>
      </c>
      <c r="H83" s="26" t="n">
        <f aca="false">ROUND(G83*1.2363,2)</f>
        <v>49.3</v>
      </c>
      <c r="I83" s="26" t="n">
        <f aca="false">ROUND(F83*H83,2)</f>
        <v>23397.78</v>
      </c>
      <c r="J83" s="27" t="n">
        <f aca="false">I83/$H$347</f>
        <v>0.00809611764705882</v>
      </c>
      <c r="L83" s="28" t="n">
        <v>48.76</v>
      </c>
    </row>
    <row r="84" customFormat="false" ht="24" hidden="false" customHeight="true" outlineLevel="0" collapsed="false">
      <c r="A84" s="18" t="s">
        <v>249</v>
      </c>
      <c r="B84" s="19"/>
      <c r="C84" s="18"/>
      <c r="D84" s="20" t="s">
        <v>250</v>
      </c>
      <c r="E84" s="18"/>
      <c r="F84" s="21" t="n">
        <v>1</v>
      </c>
      <c r="G84" s="21"/>
      <c r="H84" s="21" t="n">
        <f aca="false">I84</f>
        <v>72392.03</v>
      </c>
      <c r="I84" s="21" t="n">
        <f aca="false">SUM(I85:I110)</f>
        <v>72392.03</v>
      </c>
      <c r="J84" s="22" t="n">
        <f aca="false">SUM(J85:J110)</f>
        <v>0.0250491453287197</v>
      </c>
      <c r="L84" s="29"/>
    </row>
    <row r="85" customFormat="false" ht="25.5" hidden="false" customHeight="true" outlineLevel="0" collapsed="false">
      <c r="A85" s="23" t="s">
        <v>251</v>
      </c>
      <c r="B85" s="23" t="s">
        <v>252</v>
      </c>
      <c r="C85" s="23" t="s">
        <v>31</v>
      </c>
      <c r="D85" s="25" t="s">
        <v>253</v>
      </c>
      <c r="E85" s="23" t="s">
        <v>52</v>
      </c>
      <c r="F85" s="26" t="n">
        <v>2.53</v>
      </c>
      <c r="G85" s="26" t="n">
        <f aca="false">L85*$L$3</f>
        <v>4.130395</v>
      </c>
      <c r="H85" s="26" t="n">
        <f aca="false">ROUND(G85*1.2363,2)</f>
        <v>5.11</v>
      </c>
      <c r="I85" s="26" t="n">
        <f aca="false">ROUND(F85*H85,2)</f>
        <v>12.93</v>
      </c>
      <c r="J85" s="27" t="n">
        <f aca="false">I85/$H$347</f>
        <v>4.47404844290657E-006</v>
      </c>
      <c r="L85" s="28" t="n">
        <v>5.05</v>
      </c>
    </row>
    <row r="86" customFormat="false" ht="25.5" hidden="false" customHeight="true" outlineLevel="0" collapsed="false">
      <c r="A86" s="23" t="s">
        <v>254</v>
      </c>
      <c r="B86" s="23" t="s">
        <v>255</v>
      </c>
      <c r="C86" s="23" t="s">
        <v>31</v>
      </c>
      <c r="D86" s="25" t="s">
        <v>256</v>
      </c>
      <c r="E86" s="23" t="s">
        <v>52</v>
      </c>
      <c r="F86" s="26" t="n">
        <v>166.93</v>
      </c>
      <c r="G86" s="26" t="n">
        <f aca="false">L86*$L$3</f>
        <v>14.002448</v>
      </c>
      <c r="H86" s="26" t="n">
        <f aca="false">ROUND(G86*1.2363,2)</f>
        <v>17.31</v>
      </c>
      <c r="I86" s="26" t="n">
        <f aca="false">ROUND(F86*H86,2)</f>
        <v>2889.56</v>
      </c>
      <c r="J86" s="27" t="n">
        <f aca="false">I86/$H$347</f>
        <v>0.000999847750865052</v>
      </c>
      <c r="L86" s="28" t="n">
        <v>17.12</v>
      </c>
    </row>
    <row r="87" customFormat="false" ht="25.5" hidden="false" customHeight="true" outlineLevel="0" collapsed="false">
      <c r="A87" s="23" t="s">
        <v>257</v>
      </c>
      <c r="B87" s="23" t="s">
        <v>258</v>
      </c>
      <c r="C87" s="23" t="s">
        <v>31</v>
      </c>
      <c r="D87" s="25" t="s">
        <v>259</v>
      </c>
      <c r="E87" s="23" t="s">
        <v>52</v>
      </c>
      <c r="F87" s="26" t="n">
        <v>60.83</v>
      </c>
      <c r="G87" s="26" t="n">
        <f aca="false">L87*$L$3</f>
        <v>36.584667</v>
      </c>
      <c r="H87" s="26" t="n">
        <f aca="false">ROUND(G87*1.2363,2)</f>
        <v>45.23</v>
      </c>
      <c r="I87" s="26" t="n">
        <f aca="false">ROUND(F87*H87,2)</f>
        <v>2751.34</v>
      </c>
      <c r="J87" s="27" t="n">
        <f aca="false">I87/$H$347</f>
        <v>0.000952020761245675</v>
      </c>
      <c r="L87" s="28" t="n">
        <v>44.73</v>
      </c>
    </row>
    <row r="88" customFormat="false" ht="25.5" hidden="false" customHeight="true" outlineLevel="0" collapsed="false">
      <c r="A88" s="23" t="s">
        <v>260</v>
      </c>
      <c r="B88" s="23" t="s">
        <v>261</v>
      </c>
      <c r="C88" s="23" t="s">
        <v>31</v>
      </c>
      <c r="D88" s="25" t="s">
        <v>262</v>
      </c>
      <c r="E88" s="23" t="s">
        <v>23</v>
      </c>
      <c r="F88" s="26" t="n">
        <v>1</v>
      </c>
      <c r="G88" s="26" t="n">
        <f aca="false">L88*$L$3</f>
        <v>5.373603</v>
      </c>
      <c r="H88" s="26" t="n">
        <f aca="false">ROUND(G88*1.2363,2)</f>
        <v>6.64</v>
      </c>
      <c r="I88" s="26" t="n">
        <f aca="false">ROUND(F88*H88,2)</f>
        <v>6.64</v>
      </c>
      <c r="J88" s="27" t="n">
        <f aca="false">I88/$H$347</f>
        <v>2.29757785467128E-006</v>
      </c>
      <c r="L88" s="28" t="n">
        <v>6.57</v>
      </c>
    </row>
    <row r="89" customFormat="false" ht="39" hidden="false" customHeight="true" outlineLevel="0" collapsed="false">
      <c r="A89" s="23" t="s">
        <v>263</v>
      </c>
      <c r="B89" s="23" t="s">
        <v>264</v>
      </c>
      <c r="C89" s="23" t="s">
        <v>31</v>
      </c>
      <c r="D89" s="25" t="s">
        <v>265</v>
      </c>
      <c r="E89" s="23" t="s">
        <v>23</v>
      </c>
      <c r="F89" s="26" t="n">
        <v>20</v>
      </c>
      <c r="G89" s="26" t="n">
        <f aca="false">L89*$L$3</f>
        <v>21.396264</v>
      </c>
      <c r="H89" s="26" t="n">
        <f aca="false">ROUND(G89*1.2363,2)</f>
        <v>26.45</v>
      </c>
      <c r="I89" s="26" t="n">
        <f aca="false">ROUND(F89*H89,2)</f>
        <v>529</v>
      </c>
      <c r="J89" s="27" t="n">
        <f aca="false">I89/$H$347</f>
        <v>0.000183044982698962</v>
      </c>
      <c r="L89" s="28" t="n">
        <v>26.16</v>
      </c>
    </row>
    <row r="90" customFormat="false" ht="25.5" hidden="false" customHeight="true" outlineLevel="0" collapsed="false">
      <c r="A90" s="23" t="s">
        <v>266</v>
      </c>
      <c r="B90" s="23" t="s">
        <v>267</v>
      </c>
      <c r="C90" s="23" t="s">
        <v>31</v>
      </c>
      <c r="D90" s="25" t="s">
        <v>268</v>
      </c>
      <c r="E90" s="23" t="s">
        <v>23</v>
      </c>
      <c r="F90" s="26" t="n">
        <v>11</v>
      </c>
      <c r="G90" s="26" t="n">
        <f aca="false">L90*$L$3</f>
        <v>59.314108</v>
      </c>
      <c r="H90" s="26" t="n">
        <f aca="false">ROUND(G90*1.2363,2)</f>
        <v>73.33</v>
      </c>
      <c r="I90" s="26" t="n">
        <f aca="false">ROUND(F90*H90,2)</f>
        <v>806.63</v>
      </c>
      <c r="J90" s="27" t="n">
        <f aca="false">I90/$H$347</f>
        <v>0.000279110726643599</v>
      </c>
      <c r="L90" s="28" t="n">
        <v>72.52</v>
      </c>
    </row>
    <row r="91" customFormat="false" ht="39" hidden="false" customHeight="true" outlineLevel="0" collapsed="false">
      <c r="A91" s="23" t="s">
        <v>269</v>
      </c>
      <c r="B91" s="23" t="s">
        <v>270</v>
      </c>
      <c r="C91" s="23" t="s">
        <v>31</v>
      </c>
      <c r="D91" s="25" t="s">
        <v>271</v>
      </c>
      <c r="E91" s="23" t="s">
        <v>23</v>
      </c>
      <c r="F91" s="26" t="n">
        <v>1</v>
      </c>
      <c r="G91" s="26" t="n">
        <f aca="false">L91*$L$3</f>
        <v>44.968142</v>
      </c>
      <c r="H91" s="26" t="n">
        <f aca="false">ROUND(G91*1.2363,2)</f>
        <v>55.59</v>
      </c>
      <c r="I91" s="26" t="n">
        <f aca="false">ROUND(F91*H91,2)</f>
        <v>55.59</v>
      </c>
      <c r="J91" s="27" t="n">
        <f aca="false">I91/$H$347</f>
        <v>1.92352941176471E-005</v>
      </c>
      <c r="L91" s="28" t="n">
        <v>54.98</v>
      </c>
    </row>
    <row r="92" customFormat="false" ht="39" hidden="false" customHeight="true" outlineLevel="0" collapsed="false">
      <c r="A92" s="23" t="s">
        <v>272</v>
      </c>
      <c r="B92" s="23" t="s">
        <v>273</v>
      </c>
      <c r="C92" s="23" t="s">
        <v>31</v>
      </c>
      <c r="D92" s="25" t="s">
        <v>274</v>
      </c>
      <c r="E92" s="23" t="s">
        <v>23</v>
      </c>
      <c r="F92" s="26" t="n">
        <v>4</v>
      </c>
      <c r="G92" s="26" t="n">
        <f aca="false">L92*$L$3</f>
        <v>77.381519</v>
      </c>
      <c r="H92" s="26" t="n">
        <f aca="false">ROUND(G92*1.2363,2)</f>
        <v>95.67</v>
      </c>
      <c r="I92" s="26" t="n">
        <f aca="false">ROUND(F92*H92,2)</f>
        <v>382.68</v>
      </c>
      <c r="J92" s="27" t="n">
        <f aca="false">I92/$H$347</f>
        <v>0.000132415224913495</v>
      </c>
      <c r="L92" s="28" t="n">
        <v>94.61</v>
      </c>
    </row>
    <row r="93" customFormat="false" ht="39" hidden="false" customHeight="true" outlineLevel="0" collapsed="false">
      <c r="A93" s="23" t="s">
        <v>275</v>
      </c>
      <c r="B93" s="23" t="s">
        <v>276</v>
      </c>
      <c r="C93" s="23" t="s">
        <v>31</v>
      </c>
      <c r="D93" s="25" t="s">
        <v>277</v>
      </c>
      <c r="E93" s="23" t="s">
        <v>23</v>
      </c>
      <c r="F93" s="26" t="n">
        <v>21</v>
      </c>
      <c r="G93" s="26" t="n">
        <f aca="false">L93*$L$3</f>
        <v>10.272824</v>
      </c>
      <c r="H93" s="26" t="n">
        <f aca="false">ROUND(G93*1.2363,2)</f>
        <v>12.7</v>
      </c>
      <c r="I93" s="26" t="n">
        <f aca="false">ROUND(F93*H93,2)</f>
        <v>266.7</v>
      </c>
      <c r="J93" s="27" t="n">
        <f aca="false">I93/$H$347</f>
        <v>9.22837370242215E-005</v>
      </c>
      <c r="L93" s="28" t="n">
        <v>12.56</v>
      </c>
    </row>
    <row r="94" customFormat="false" ht="39" hidden="false" customHeight="true" outlineLevel="0" collapsed="false">
      <c r="A94" s="23" t="s">
        <v>278</v>
      </c>
      <c r="B94" s="23" t="s">
        <v>279</v>
      </c>
      <c r="C94" s="23" t="s">
        <v>31</v>
      </c>
      <c r="D94" s="25" t="s">
        <v>280</v>
      </c>
      <c r="E94" s="23" t="s">
        <v>23</v>
      </c>
      <c r="F94" s="26" t="n">
        <v>2</v>
      </c>
      <c r="G94" s="26" t="n">
        <f aca="false">L94*$L$3</f>
        <v>6.813107</v>
      </c>
      <c r="H94" s="26" t="n">
        <f aca="false">ROUND(G94*1.2363,2)</f>
        <v>8.42</v>
      </c>
      <c r="I94" s="26" t="n">
        <f aca="false">ROUND(F94*H94,2)</f>
        <v>16.84</v>
      </c>
      <c r="J94" s="27" t="n">
        <f aca="false">I94/$H$347</f>
        <v>5.82698961937716E-006</v>
      </c>
      <c r="L94" s="28" t="n">
        <v>8.33</v>
      </c>
    </row>
    <row r="95" customFormat="false" ht="39" hidden="false" customHeight="true" outlineLevel="0" collapsed="false">
      <c r="A95" s="23" t="s">
        <v>281</v>
      </c>
      <c r="B95" s="23" t="s">
        <v>282</v>
      </c>
      <c r="C95" s="23" t="s">
        <v>31</v>
      </c>
      <c r="D95" s="25" t="s">
        <v>283</v>
      </c>
      <c r="E95" s="23" t="s">
        <v>23</v>
      </c>
      <c r="F95" s="26" t="n">
        <v>2</v>
      </c>
      <c r="G95" s="26" t="n">
        <f aca="false">L95*$L$3</f>
        <v>9.602146</v>
      </c>
      <c r="H95" s="26" t="n">
        <f aca="false">ROUND(G95*1.2363,2)</f>
        <v>11.87</v>
      </c>
      <c r="I95" s="26" t="n">
        <f aca="false">ROUND(F95*H95,2)</f>
        <v>23.74</v>
      </c>
      <c r="J95" s="27" t="n">
        <f aca="false">I95/$H$347</f>
        <v>8.21453287197232E-006</v>
      </c>
      <c r="L95" s="28" t="n">
        <v>11.74</v>
      </c>
    </row>
    <row r="96" customFormat="false" ht="39" hidden="false" customHeight="true" outlineLevel="0" collapsed="false">
      <c r="A96" s="23" t="s">
        <v>284</v>
      </c>
      <c r="B96" s="23" t="s">
        <v>285</v>
      </c>
      <c r="C96" s="23" t="s">
        <v>31</v>
      </c>
      <c r="D96" s="25" t="s">
        <v>286</v>
      </c>
      <c r="E96" s="23" t="s">
        <v>23</v>
      </c>
      <c r="F96" s="26" t="n">
        <v>1</v>
      </c>
      <c r="G96" s="26" t="n">
        <f aca="false">L96*$L$3</f>
        <v>16.014482</v>
      </c>
      <c r="H96" s="26" t="n">
        <f aca="false">ROUND(G96*1.2363,2)</f>
        <v>19.8</v>
      </c>
      <c r="I96" s="26" t="n">
        <f aca="false">ROUND(F96*H96,2)</f>
        <v>19.8</v>
      </c>
      <c r="J96" s="27" t="n">
        <f aca="false">I96/$H$347</f>
        <v>6.85121107266436E-006</v>
      </c>
      <c r="L96" s="28" t="n">
        <v>19.58</v>
      </c>
    </row>
    <row r="97" customFormat="false" ht="39" hidden="false" customHeight="true" outlineLevel="0" collapsed="false">
      <c r="A97" s="23" t="s">
        <v>287</v>
      </c>
      <c r="B97" s="23" t="s">
        <v>288</v>
      </c>
      <c r="C97" s="23" t="s">
        <v>31</v>
      </c>
      <c r="D97" s="25" t="s">
        <v>289</v>
      </c>
      <c r="E97" s="23" t="s">
        <v>23</v>
      </c>
      <c r="F97" s="26" t="n">
        <v>3</v>
      </c>
      <c r="G97" s="26" t="n">
        <f aca="false">L97*$L$3</f>
        <v>51.372299</v>
      </c>
      <c r="H97" s="26" t="n">
        <f aca="false">ROUND(G97*1.2363,2)</f>
        <v>63.51</v>
      </c>
      <c r="I97" s="26" t="n">
        <f aca="false">ROUND(F97*H97,2)</f>
        <v>190.53</v>
      </c>
      <c r="J97" s="27" t="n">
        <f aca="false">I97/$H$347</f>
        <v>6.59273356401384E-005</v>
      </c>
      <c r="L97" s="28" t="n">
        <v>62.81</v>
      </c>
    </row>
    <row r="98" customFormat="false" ht="39" hidden="false" customHeight="true" outlineLevel="0" collapsed="false">
      <c r="A98" s="23" t="s">
        <v>290</v>
      </c>
      <c r="B98" s="23" t="s">
        <v>291</v>
      </c>
      <c r="C98" s="23" t="s">
        <v>31</v>
      </c>
      <c r="D98" s="25" t="s">
        <v>292</v>
      </c>
      <c r="E98" s="23" t="s">
        <v>23</v>
      </c>
      <c r="F98" s="26" t="n">
        <v>6</v>
      </c>
      <c r="G98" s="26" t="n">
        <f aca="false">L98*$L$3</f>
        <v>20.390247</v>
      </c>
      <c r="H98" s="26" t="n">
        <f aca="false">ROUND(G98*1.2363,2)</f>
        <v>25.21</v>
      </c>
      <c r="I98" s="26" t="n">
        <f aca="false">ROUND(F98*H98,2)</f>
        <v>151.26</v>
      </c>
      <c r="J98" s="27" t="n">
        <f aca="false">I98/$H$347</f>
        <v>5.23391003460208E-005</v>
      </c>
      <c r="L98" s="28" t="n">
        <v>24.93</v>
      </c>
    </row>
    <row r="99" customFormat="false" ht="51.75" hidden="false" customHeight="true" outlineLevel="0" collapsed="false">
      <c r="A99" s="23" t="s">
        <v>293</v>
      </c>
      <c r="B99" s="23" t="s">
        <v>294</v>
      </c>
      <c r="C99" s="23" t="s">
        <v>31</v>
      </c>
      <c r="D99" s="25" t="s">
        <v>295</v>
      </c>
      <c r="E99" s="23" t="s">
        <v>23</v>
      </c>
      <c r="F99" s="26" t="n">
        <v>8</v>
      </c>
      <c r="G99" s="26" t="n">
        <f aca="false">L99*$L$3</f>
        <v>22.197806</v>
      </c>
      <c r="H99" s="26" t="n">
        <f aca="false">ROUND(G99*1.2363,2)</f>
        <v>27.44</v>
      </c>
      <c r="I99" s="26" t="n">
        <f aca="false">ROUND(F99*H99,2)</f>
        <v>219.52</v>
      </c>
      <c r="J99" s="27" t="n">
        <f aca="false">I99/$H$347</f>
        <v>7.59584775086505E-005</v>
      </c>
      <c r="L99" s="28" t="n">
        <v>27.14</v>
      </c>
    </row>
    <row r="100" customFormat="false" ht="51.75" hidden="false" customHeight="true" outlineLevel="0" collapsed="false">
      <c r="A100" s="23" t="s">
        <v>296</v>
      </c>
      <c r="B100" s="23" t="s">
        <v>297</v>
      </c>
      <c r="C100" s="23" t="s">
        <v>31</v>
      </c>
      <c r="D100" s="25" t="s">
        <v>298</v>
      </c>
      <c r="E100" s="23" t="s">
        <v>23</v>
      </c>
      <c r="F100" s="26" t="n">
        <v>12</v>
      </c>
      <c r="G100" s="26" t="n">
        <f aca="false">L100*$L$3</f>
        <v>7.491964</v>
      </c>
      <c r="H100" s="26" t="n">
        <f aca="false">ROUND(G100*1.2363,2)</f>
        <v>9.26</v>
      </c>
      <c r="I100" s="26" t="n">
        <f aca="false">ROUND(F100*H100,2)</f>
        <v>111.12</v>
      </c>
      <c r="J100" s="27" t="n">
        <f aca="false">I100/$H$347</f>
        <v>3.84498269896194E-005</v>
      </c>
      <c r="L100" s="28" t="n">
        <v>9.16</v>
      </c>
    </row>
    <row r="101" customFormat="false" ht="25.5" hidden="false" customHeight="true" outlineLevel="0" collapsed="false">
      <c r="A101" s="23" t="s">
        <v>299</v>
      </c>
      <c r="B101" s="23" t="s">
        <v>300</v>
      </c>
      <c r="C101" s="23" t="s">
        <v>31</v>
      </c>
      <c r="D101" s="25" t="s">
        <v>301</v>
      </c>
      <c r="E101" s="23" t="s">
        <v>23</v>
      </c>
      <c r="F101" s="26" t="n">
        <v>6</v>
      </c>
      <c r="G101" s="26" t="n">
        <f aca="false">L101*$L$3</f>
        <v>91.204029</v>
      </c>
      <c r="H101" s="26" t="n">
        <f aca="false">ROUND(G101*1.2363,2)</f>
        <v>112.76</v>
      </c>
      <c r="I101" s="26" t="n">
        <f aca="false">ROUND(F101*H101,2)</f>
        <v>676.56</v>
      </c>
      <c r="J101" s="27" t="n">
        <f aca="false">I101/$H$347</f>
        <v>0.000234103806228374</v>
      </c>
      <c r="L101" s="28" t="n">
        <v>111.51</v>
      </c>
    </row>
    <row r="102" customFormat="false" ht="25.5" hidden="false" customHeight="true" outlineLevel="0" collapsed="false">
      <c r="A102" s="23" t="s">
        <v>302</v>
      </c>
      <c r="B102" s="23" t="s">
        <v>303</v>
      </c>
      <c r="C102" s="23" t="s">
        <v>31</v>
      </c>
      <c r="D102" s="25" t="s">
        <v>304</v>
      </c>
      <c r="E102" s="23" t="s">
        <v>23</v>
      </c>
      <c r="F102" s="26" t="n">
        <v>4</v>
      </c>
      <c r="G102" s="26" t="n">
        <f aca="false">L102*$L$3</f>
        <v>252.15857</v>
      </c>
      <c r="H102" s="26" t="n">
        <f aca="false">ROUND(G102*1.2363,2)</f>
        <v>311.74</v>
      </c>
      <c r="I102" s="26" t="n">
        <f aca="false">ROUND(F102*H102,2)</f>
        <v>1246.96</v>
      </c>
      <c r="J102" s="27" t="n">
        <f aca="false">I102/$H$347</f>
        <v>0.000431474048442907</v>
      </c>
      <c r="L102" s="28" t="n">
        <v>308.3</v>
      </c>
    </row>
    <row r="103" customFormat="false" ht="25.5" hidden="false" customHeight="true" outlineLevel="0" collapsed="false">
      <c r="A103" s="23" t="s">
        <v>305</v>
      </c>
      <c r="B103" s="23" t="s">
        <v>306</v>
      </c>
      <c r="C103" s="23" t="s">
        <v>36</v>
      </c>
      <c r="D103" s="25" t="s">
        <v>307</v>
      </c>
      <c r="E103" s="23" t="s">
        <v>42</v>
      </c>
      <c r="F103" s="26" t="n">
        <v>12</v>
      </c>
      <c r="G103" s="26" t="n">
        <f aca="false">L103*$L$3</f>
        <v>170.671193</v>
      </c>
      <c r="H103" s="26" t="n">
        <f aca="false">ROUND(G103*1.2363,2)</f>
        <v>211</v>
      </c>
      <c r="I103" s="26" t="n">
        <f aca="false">ROUND(F103*H103,2)</f>
        <v>2532</v>
      </c>
      <c r="J103" s="27" t="n">
        <f aca="false">I103/$H$347</f>
        <v>0.000876124567474049</v>
      </c>
      <c r="L103" s="28" t="n">
        <v>208.67</v>
      </c>
    </row>
    <row r="104" customFormat="false" ht="25.5" hidden="false" customHeight="true" outlineLevel="0" collapsed="false">
      <c r="A104" s="23" t="s">
        <v>308</v>
      </c>
      <c r="B104" s="24" t="s">
        <v>309</v>
      </c>
      <c r="C104" s="23" t="s">
        <v>21</v>
      </c>
      <c r="D104" s="25" t="s">
        <v>310</v>
      </c>
      <c r="E104" s="23" t="s">
        <v>42</v>
      </c>
      <c r="F104" s="26" t="n">
        <v>4</v>
      </c>
      <c r="G104" s="26" t="n">
        <f aca="false">L104*$L$3</f>
        <v>368.087716</v>
      </c>
      <c r="H104" s="26" t="n">
        <f aca="false">ROUND(G104*1.2363,2)</f>
        <v>455.07</v>
      </c>
      <c r="I104" s="26" t="n">
        <f aca="false">ROUND(F104*H104,2)</f>
        <v>1820.28</v>
      </c>
      <c r="J104" s="27" t="n">
        <f aca="false">I104/$H$347</f>
        <v>0.000629854671280277</v>
      </c>
      <c r="L104" s="28" t="n">
        <v>450.04</v>
      </c>
    </row>
    <row r="105" customFormat="false" ht="25.5" hidden="false" customHeight="true" outlineLevel="0" collapsed="false">
      <c r="A105" s="23" t="s">
        <v>311</v>
      </c>
      <c r="B105" s="24" t="s">
        <v>312</v>
      </c>
      <c r="C105" s="23" t="s">
        <v>21</v>
      </c>
      <c r="D105" s="25" t="s">
        <v>313</v>
      </c>
      <c r="E105" s="23" t="s">
        <v>42</v>
      </c>
      <c r="F105" s="26" t="n">
        <v>4</v>
      </c>
      <c r="G105" s="26" t="n">
        <f aca="false">L105*$L$3</f>
        <v>153.912422</v>
      </c>
      <c r="H105" s="26" t="n">
        <f aca="false">ROUND(G105*1.2363,2)</f>
        <v>190.28</v>
      </c>
      <c r="I105" s="26" t="n">
        <f aca="false">ROUND(F105*H105,2)</f>
        <v>761.12</v>
      </c>
      <c r="J105" s="27" t="n">
        <f aca="false">I105/$H$347</f>
        <v>0.000263363321799308</v>
      </c>
      <c r="L105" s="28" t="n">
        <v>188.18</v>
      </c>
    </row>
    <row r="106" customFormat="false" ht="25.5" hidden="false" customHeight="true" outlineLevel="0" collapsed="false">
      <c r="A106" s="23" t="s">
        <v>314</v>
      </c>
      <c r="B106" s="24" t="s">
        <v>315</v>
      </c>
      <c r="C106" s="23" t="s">
        <v>21</v>
      </c>
      <c r="D106" s="25" t="s">
        <v>316</v>
      </c>
      <c r="E106" s="23" t="s">
        <v>42</v>
      </c>
      <c r="F106" s="26" t="n">
        <v>8</v>
      </c>
      <c r="G106" s="26" t="n">
        <f aca="false">L106*$L$3</f>
        <v>156.063499</v>
      </c>
      <c r="H106" s="26" t="n">
        <f aca="false">ROUND(G106*1.2363,2)</f>
        <v>192.94</v>
      </c>
      <c r="I106" s="26" t="n">
        <f aca="false">ROUND(F106*H106,2)</f>
        <v>1543.52</v>
      </c>
      <c r="J106" s="27" t="n">
        <f aca="false">I106/$H$347</f>
        <v>0.000534089965397924</v>
      </c>
      <c r="L106" s="28" t="n">
        <v>190.81</v>
      </c>
    </row>
    <row r="107" customFormat="false" ht="25.5" hidden="false" customHeight="true" outlineLevel="0" collapsed="false">
      <c r="A107" s="23" t="s">
        <v>317</v>
      </c>
      <c r="B107" s="24" t="s">
        <v>318</v>
      </c>
      <c r="C107" s="23" t="s">
        <v>21</v>
      </c>
      <c r="D107" s="25" t="s">
        <v>319</v>
      </c>
      <c r="E107" s="23" t="s">
        <v>42</v>
      </c>
      <c r="F107" s="26" t="n">
        <v>1</v>
      </c>
      <c r="G107" s="26" t="n">
        <f aca="false">L107*$L$3</f>
        <v>1113.390912</v>
      </c>
      <c r="H107" s="26" t="n">
        <f aca="false">ROUND(G107*1.2363,2)</f>
        <v>1376.49</v>
      </c>
      <c r="I107" s="26" t="n">
        <f aca="false">ROUND(F107*H107,2)</f>
        <v>1376.49</v>
      </c>
      <c r="J107" s="27" t="n">
        <f aca="false">I107/$H$347</f>
        <v>0.000476294117647059</v>
      </c>
      <c r="L107" s="28" t="n">
        <v>1361.28</v>
      </c>
    </row>
    <row r="108" customFormat="false" ht="39" hidden="false" customHeight="true" outlineLevel="0" collapsed="false">
      <c r="A108" s="23" t="s">
        <v>320</v>
      </c>
      <c r="B108" s="24" t="s">
        <v>321</v>
      </c>
      <c r="C108" s="23" t="s">
        <v>21</v>
      </c>
      <c r="D108" s="25" t="s">
        <v>322</v>
      </c>
      <c r="E108" s="23" t="s">
        <v>23</v>
      </c>
      <c r="F108" s="26" t="n">
        <v>2</v>
      </c>
      <c r="G108" s="26" t="n">
        <f aca="false">L108*$L$3</f>
        <v>21065.153543</v>
      </c>
      <c r="H108" s="26" t="n">
        <f aca="false">ROUND(G108*1.2363,2)</f>
        <v>26042.85</v>
      </c>
      <c r="I108" s="26" t="n">
        <f aca="false">ROUND(F108*H108,2)</f>
        <v>52085.7</v>
      </c>
      <c r="J108" s="27" t="n">
        <f aca="false">I108/$H$347</f>
        <v>0.0180227335640138</v>
      </c>
      <c r="L108" s="28" t="n">
        <v>25755.17</v>
      </c>
    </row>
    <row r="109" customFormat="false" ht="39" hidden="false" customHeight="true" outlineLevel="0" collapsed="false">
      <c r="A109" s="23" t="s">
        <v>323</v>
      </c>
      <c r="B109" s="23" t="s">
        <v>324</v>
      </c>
      <c r="C109" s="23" t="s">
        <v>31</v>
      </c>
      <c r="D109" s="25" t="s">
        <v>325</v>
      </c>
      <c r="E109" s="23" t="s">
        <v>23</v>
      </c>
      <c r="F109" s="26" t="n">
        <v>1</v>
      </c>
      <c r="G109" s="26" t="n">
        <f aca="false">L109*$L$3</f>
        <v>1180.957631</v>
      </c>
      <c r="H109" s="26" t="n">
        <f aca="false">ROUND(G109*1.2363,2)</f>
        <v>1460.02</v>
      </c>
      <c r="I109" s="26" t="n">
        <f aca="false">ROUND(F109*H109,2)</f>
        <v>1460.02</v>
      </c>
      <c r="J109" s="27" t="n">
        <f aca="false">I109/$H$347</f>
        <v>0.00050519723183391</v>
      </c>
      <c r="L109" s="28" t="n">
        <v>1443.89</v>
      </c>
    </row>
    <row r="110" customFormat="false" ht="39" hidden="false" customHeight="true" outlineLevel="0" collapsed="false">
      <c r="A110" s="23" t="s">
        <v>326</v>
      </c>
      <c r="B110" s="23" t="s">
        <v>327</v>
      </c>
      <c r="C110" s="23" t="s">
        <v>36</v>
      </c>
      <c r="D110" s="25" t="s">
        <v>328</v>
      </c>
      <c r="E110" s="23" t="s">
        <v>42</v>
      </c>
      <c r="F110" s="26" t="n">
        <v>2</v>
      </c>
      <c r="G110" s="26" t="n">
        <f aca="false">L110*$L$3</f>
        <v>184.215617</v>
      </c>
      <c r="H110" s="26" t="n">
        <f aca="false">ROUND(G110*1.2363,2)</f>
        <v>227.75</v>
      </c>
      <c r="I110" s="26" t="n">
        <f aca="false">ROUND(F110*H110,2)</f>
        <v>455.5</v>
      </c>
      <c r="J110" s="27" t="n">
        <f aca="false">I110/$H$347</f>
        <v>0.000157612456747405</v>
      </c>
      <c r="L110" s="28" t="n">
        <v>225.23</v>
      </c>
    </row>
    <row r="111" customFormat="false" ht="24" hidden="false" customHeight="true" outlineLevel="0" collapsed="false">
      <c r="A111" s="18" t="s">
        <v>329</v>
      </c>
      <c r="B111" s="19"/>
      <c r="C111" s="18"/>
      <c r="D111" s="20" t="s">
        <v>330</v>
      </c>
      <c r="E111" s="18"/>
      <c r="F111" s="21" t="n">
        <v>1</v>
      </c>
      <c r="G111" s="21"/>
      <c r="H111" s="21" t="n">
        <f aca="false">I111</f>
        <v>405663.29</v>
      </c>
      <c r="I111" s="21" t="n">
        <f aca="false">I112+I126+I139+I145+I149+I152+I162+I169+I173+I183</f>
        <v>405663.29</v>
      </c>
      <c r="J111" s="30" t="n">
        <f aca="false">J112+J126+J139+J145+J149+J152+J162+J169+J173+J183</f>
        <v>0.140367920415225</v>
      </c>
      <c r="L111" s="29"/>
    </row>
    <row r="112" customFormat="false" ht="24" hidden="false" customHeight="true" outlineLevel="0" collapsed="false">
      <c r="A112" s="18" t="s">
        <v>331</v>
      </c>
      <c r="B112" s="19"/>
      <c r="C112" s="18"/>
      <c r="D112" s="20" t="s">
        <v>77</v>
      </c>
      <c r="E112" s="18"/>
      <c r="F112" s="21" t="n">
        <v>1</v>
      </c>
      <c r="G112" s="21"/>
      <c r="H112" s="21" t="n">
        <f aca="false">I112</f>
        <v>57216.37</v>
      </c>
      <c r="I112" s="21" t="n">
        <f aca="false">I113+I118</f>
        <v>57216.37</v>
      </c>
      <c r="J112" s="30" t="n">
        <f aca="false">J113+J118</f>
        <v>0.0197980519031142</v>
      </c>
      <c r="L112" s="29"/>
    </row>
    <row r="113" customFormat="false" ht="24" hidden="false" customHeight="true" outlineLevel="0" collapsed="false">
      <c r="A113" s="18" t="s">
        <v>332</v>
      </c>
      <c r="B113" s="19"/>
      <c r="C113" s="18"/>
      <c r="D113" s="20" t="s">
        <v>79</v>
      </c>
      <c r="E113" s="18"/>
      <c r="F113" s="21" t="n">
        <v>1</v>
      </c>
      <c r="G113" s="21"/>
      <c r="H113" s="21" t="n">
        <f aca="false">I113</f>
        <v>52503.1</v>
      </c>
      <c r="I113" s="21" t="n">
        <f aca="false">SUM(I114:I117)</f>
        <v>52503.1</v>
      </c>
      <c r="J113" s="22" t="n">
        <f aca="false">SUM(J114:J117)</f>
        <v>0.0181671626297578</v>
      </c>
      <c r="L113" s="29"/>
    </row>
    <row r="114" customFormat="false" ht="39" hidden="false" customHeight="true" outlineLevel="0" collapsed="false">
      <c r="A114" s="23" t="s">
        <v>333</v>
      </c>
      <c r="B114" s="23" t="s">
        <v>334</v>
      </c>
      <c r="C114" s="23" t="s">
        <v>31</v>
      </c>
      <c r="D114" s="25" t="s">
        <v>335</v>
      </c>
      <c r="E114" s="23" t="s">
        <v>83</v>
      </c>
      <c r="F114" s="26" t="n">
        <v>5.91</v>
      </c>
      <c r="G114" s="26" t="n">
        <f aca="false">L114*$L$3</f>
        <v>154.640353</v>
      </c>
      <c r="H114" s="26" t="n">
        <f aca="false">ROUND(G114*1.2363,2)</f>
        <v>191.18</v>
      </c>
      <c r="I114" s="26" t="n">
        <f aca="false">ROUND(F114*H114,2)</f>
        <v>1129.87</v>
      </c>
      <c r="J114" s="27" t="n">
        <f aca="false">I114/$H$347</f>
        <v>0.00039095847750865</v>
      </c>
      <c r="L114" s="28" t="n">
        <v>189.07</v>
      </c>
    </row>
    <row r="115" customFormat="false" ht="39" hidden="false" customHeight="true" outlineLevel="0" collapsed="false">
      <c r="A115" s="23" t="s">
        <v>336</v>
      </c>
      <c r="B115" s="23" t="s">
        <v>337</v>
      </c>
      <c r="C115" s="23" t="s">
        <v>31</v>
      </c>
      <c r="D115" s="25" t="s">
        <v>338</v>
      </c>
      <c r="E115" s="23" t="s">
        <v>83</v>
      </c>
      <c r="F115" s="26" t="n">
        <v>499.24</v>
      </c>
      <c r="G115" s="26" t="n">
        <f aca="false">L115*$L$3</f>
        <v>68.908075</v>
      </c>
      <c r="H115" s="26" t="n">
        <f aca="false">ROUND(G115*1.2363,2)</f>
        <v>85.19</v>
      </c>
      <c r="I115" s="26" t="n">
        <f aca="false">ROUND(F115*H115,2)</f>
        <v>42530.26</v>
      </c>
      <c r="J115" s="27" t="n">
        <f aca="false">I115/$H$347</f>
        <v>0.0147163529411765</v>
      </c>
      <c r="L115" s="28" t="n">
        <v>84.25</v>
      </c>
    </row>
    <row r="116" customFormat="false" ht="24" hidden="false" customHeight="true" outlineLevel="0" collapsed="false">
      <c r="A116" s="23" t="s">
        <v>339</v>
      </c>
      <c r="B116" s="23" t="s">
        <v>340</v>
      </c>
      <c r="C116" s="23" t="s">
        <v>31</v>
      </c>
      <c r="D116" s="25" t="s">
        <v>341</v>
      </c>
      <c r="E116" s="23" t="s">
        <v>83</v>
      </c>
      <c r="F116" s="26" t="n">
        <v>23.29</v>
      </c>
      <c r="G116" s="26" t="n">
        <f aca="false">L116*$L$3</f>
        <v>65.252062</v>
      </c>
      <c r="H116" s="26" t="n">
        <f aca="false">ROUND(G116*1.2363,2)</f>
        <v>80.67</v>
      </c>
      <c r="I116" s="26" t="n">
        <f aca="false">ROUND(F116*H116,2)</f>
        <v>1878.8</v>
      </c>
      <c r="J116" s="27" t="n">
        <f aca="false">I116/$H$347</f>
        <v>0.000650103806228374</v>
      </c>
      <c r="L116" s="28" t="n">
        <v>79.78</v>
      </c>
    </row>
    <row r="117" customFormat="false" ht="25.5" hidden="false" customHeight="true" outlineLevel="0" collapsed="false">
      <c r="A117" s="23" t="s">
        <v>342</v>
      </c>
      <c r="B117" s="23" t="s">
        <v>137</v>
      </c>
      <c r="C117" s="23" t="s">
        <v>31</v>
      </c>
      <c r="D117" s="25" t="s">
        <v>138</v>
      </c>
      <c r="E117" s="23" t="s">
        <v>83</v>
      </c>
      <c r="F117" s="26" t="n">
        <v>288.85</v>
      </c>
      <c r="G117" s="26" t="n">
        <f aca="false">L117*$L$3</f>
        <v>19.498736</v>
      </c>
      <c r="H117" s="26" t="n">
        <f aca="false">ROUND(G117*1.2363,2)</f>
        <v>24.11</v>
      </c>
      <c r="I117" s="26" t="n">
        <f aca="false">ROUND(F117*H117,2)</f>
        <v>6964.17</v>
      </c>
      <c r="J117" s="27" t="n">
        <f aca="false">I117/$H$347</f>
        <v>0.00240974740484429</v>
      </c>
      <c r="L117" s="28" t="n">
        <v>23.84</v>
      </c>
    </row>
    <row r="118" customFormat="false" ht="24" hidden="false" customHeight="true" outlineLevel="0" collapsed="false">
      <c r="A118" s="18" t="s">
        <v>343</v>
      </c>
      <c r="B118" s="19"/>
      <c r="C118" s="18"/>
      <c r="D118" s="20" t="s">
        <v>140</v>
      </c>
      <c r="E118" s="18"/>
      <c r="F118" s="21" t="n">
        <v>1</v>
      </c>
      <c r="G118" s="21"/>
      <c r="H118" s="21" t="n">
        <f aca="false">I118</f>
        <v>4713.27</v>
      </c>
      <c r="I118" s="21" t="n">
        <f aca="false">SUM(I119:I125)</f>
        <v>4713.27</v>
      </c>
      <c r="J118" s="30" t="n">
        <f aca="false">SUM(J119:J125)</f>
        <v>0.0016308892733564</v>
      </c>
      <c r="L118" s="29"/>
    </row>
    <row r="119" customFormat="false" ht="39" hidden="false" customHeight="true" outlineLevel="0" collapsed="false">
      <c r="A119" s="23" t="s">
        <v>344</v>
      </c>
      <c r="B119" s="23" t="s">
        <v>345</v>
      </c>
      <c r="C119" s="23" t="s">
        <v>31</v>
      </c>
      <c r="D119" s="25" t="s">
        <v>346</v>
      </c>
      <c r="E119" s="23" t="s">
        <v>83</v>
      </c>
      <c r="F119" s="26" t="n">
        <v>4.66</v>
      </c>
      <c r="G119" s="26" t="n">
        <f aca="false">L119*$L$3</f>
        <v>401.196308</v>
      </c>
      <c r="H119" s="26" t="n">
        <f aca="false">ROUND(G119*1.2363,2)</f>
        <v>496</v>
      </c>
      <c r="I119" s="26" t="n">
        <f aca="false">ROUND(F119*H119,2)</f>
        <v>2311.36</v>
      </c>
      <c r="J119" s="27" t="n">
        <f aca="false">I119/$H$347</f>
        <v>0.000799778546712803</v>
      </c>
      <c r="L119" s="28" t="n">
        <v>490.52</v>
      </c>
    </row>
    <row r="120" customFormat="false" ht="39" hidden="false" customHeight="true" outlineLevel="0" collapsed="false">
      <c r="A120" s="23" t="s">
        <v>347</v>
      </c>
      <c r="B120" s="23" t="s">
        <v>142</v>
      </c>
      <c r="C120" s="23" t="s">
        <v>31</v>
      </c>
      <c r="D120" s="25" t="s">
        <v>143</v>
      </c>
      <c r="E120" s="23" t="s">
        <v>33</v>
      </c>
      <c r="F120" s="26" t="n">
        <v>12.34</v>
      </c>
      <c r="G120" s="26" t="n">
        <f aca="false">L120*$L$3</f>
        <v>28.54471</v>
      </c>
      <c r="H120" s="26" t="n">
        <f aca="false">ROUND(G120*1.2363,2)</f>
        <v>35.29</v>
      </c>
      <c r="I120" s="26" t="n">
        <f aca="false">ROUND(F120*H120,2)</f>
        <v>435.48</v>
      </c>
      <c r="J120" s="27" t="n">
        <f aca="false">I120/$H$347</f>
        <v>0.000150685121107266</v>
      </c>
      <c r="L120" s="28" t="n">
        <v>34.9</v>
      </c>
    </row>
    <row r="121" customFormat="false" ht="39" hidden="false" customHeight="true" outlineLevel="0" collapsed="false">
      <c r="A121" s="23" t="s">
        <v>348</v>
      </c>
      <c r="B121" s="23" t="s">
        <v>145</v>
      </c>
      <c r="C121" s="23" t="s">
        <v>31</v>
      </c>
      <c r="D121" s="25" t="s">
        <v>146</v>
      </c>
      <c r="E121" s="23" t="s">
        <v>33</v>
      </c>
      <c r="F121" s="26" t="n">
        <v>6.48</v>
      </c>
      <c r="G121" s="26" t="n">
        <f aca="false">L121*$L$3</f>
        <v>104.233176</v>
      </c>
      <c r="H121" s="26" t="n">
        <f aca="false">ROUND(G121*1.2363,2)</f>
        <v>128.86</v>
      </c>
      <c r="I121" s="26" t="n">
        <f aca="false">ROUND(F121*H121,2)</f>
        <v>835.01</v>
      </c>
      <c r="J121" s="27" t="n">
        <f aca="false">I121/$H$347</f>
        <v>0.000288930795847751</v>
      </c>
      <c r="L121" s="28" t="n">
        <v>127.44</v>
      </c>
    </row>
    <row r="122" customFormat="false" ht="39" hidden="false" customHeight="true" outlineLevel="0" collapsed="false">
      <c r="A122" s="23" t="s">
        <v>349</v>
      </c>
      <c r="B122" s="23" t="s">
        <v>148</v>
      </c>
      <c r="C122" s="23" t="s">
        <v>31</v>
      </c>
      <c r="D122" s="25" t="s">
        <v>149</v>
      </c>
      <c r="E122" s="23" t="s">
        <v>83</v>
      </c>
      <c r="F122" s="26" t="n">
        <v>0.78</v>
      </c>
      <c r="G122" s="26" t="n">
        <f aca="false">L122*$L$3</f>
        <v>682.341254</v>
      </c>
      <c r="H122" s="26" t="n">
        <f aca="false">ROUND(G122*1.2363,2)</f>
        <v>843.58</v>
      </c>
      <c r="I122" s="26" t="n">
        <f aca="false">ROUND(F122*H122,2)</f>
        <v>657.99</v>
      </c>
      <c r="J122" s="27" t="n">
        <f aca="false">I122/$H$347</f>
        <v>0.000227678200692042</v>
      </c>
      <c r="L122" s="28" t="n">
        <v>834.26</v>
      </c>
    </row>
    <row r="123" customFormat="false" ht="25.5" hidden="false" customHeight="true" outlineLevel="0" collapsed="false">
      <c r="A123" s="23" t="s">
        <v>350</v>
      </c>
      <c r="B123" s="24" t="s">
        <v>151</v>
      </c>
      <c r="C123" s="23" t="s">
        <v>21</v>
      </c>
      <c r="D123" s="25" t="s">
        <v>152</v>
      </c>
      <c r="E123" s="23" t="s">
        <v>153</v>
      </c>
      <c r="F123" s="26" t="n">
        <v>0.18</v>
      </c>
      <c r="G123" s="26" t="n">
        <f aca="false">L123*$L$3</f>
        <v>851.859208</v>
      </c>
      <c r="H123" s="26" t="n">
        <f aca="false">ROUND(G123*1.2363,2)</f>
        <v>1053.15</v>
      </c>
      <c r="I123" s="26" t="n">
        <f aca="false">ROUND(F123*H123,2)</f>
        <v>189.57</v>
      </c>
      <c r="J123" s="27" t="n">
        <f aca="false">I123/$H$347</f>
        <v>6.55951557093426E-005</v>
      </c>
      <c r="L123" s="28" t="n">
        <v>1041.52</v>
      </c>
    </row>
    <row r="124" customFormat="false" ht="39" hidden="false" customHeight="true" outlineLevel="0" collapsed="false">
      <c r="A124" s="23" t="s">
        <v>351</v>
      </c>
      <c r="B124" s="23" t="s">
        <v>155</v>
      </c>
      <c r="C124" s="23" t="s">
        <v>31</v>
      </c>
      <c r="D124" s="25" t="s">
        <v>156</v>
      </c>
      <c r="E124" s="23" t="s">
        <v>157</v>
      </c>
      <c r="F124" s="26" t="n">
        <v>4.8</v>
      </c>
      <c r="G124" s="26" t="n">
        <f aca="false">L124*$L$3</f>
        <v>13.356307</v>
      </c>
      <c r="H124" s="26" t="n">
        <f aca="false">ROUND(G124*1.2363,2)</f>
        <v>16.51</v>
      </c>
      <c r="I124" s="26" t="n">
        <f aca="false">ROUND(F124*H124,2)</f>
        <v>79.25</v>
      </c>
      <c r="J124" s="27" t="n">
        <f aca="false">I124/$H$347</f>
        <v>2.74221453287197E-005</v>
      </c>
      <c r="L124" s="28" t="n">
        <v>16.33</v>
      </c>
    </row>
    <row r="125" customFormat="false" ht="39" hidden="false" customHeight="true" outlineLevel="0" collapsed="false">
      <c r="A125" s="23" t="s">
        <v>352</v>
      </c>
      <c r="B125" s="23" t="s">
        <v>165</v>
      </c>
      <c r="C125" s="23" t="s">
        <v>31</v>
      </c>
      <c r="D125" s="25" t="s">
        <v>166</v>
      </c>
      <c r="E125" s="23" t="s">
        <v>157</v>
      </c>
      <c r="F125" s="26" t="n">
        <v>15.8</v>
      </c>
      <c r="G125" s="26" t="n">
        <f aca="false">L125*$L$3</f>
        <v>10.477299</v>
      </c>
      <c r="H125" s="26" t="n">
        <f aca="false">ROUND(G125*1.2363,2)</f>
        <v>12.95</v>
      </c>
      <c r="I125" s="26" t="n">
        <f aca="false">ROUND(F125*H125,2)</f>
        <v>204.61</v>
      </c>
      <c r="J125" s="27" t="n">
        <f aca="false">I125/$H$347</f>
        <v>7.07993079584775E-005</v>
      </c>
      <c r="L125" s="28" t="n">
        <v>12.81</v>
      </c>
    </row>
    <row r="126" customFormat="false" ht="24" hidden="false" customHeight="true" outlineLevel="0" collapsed="false">
      <c r="A126" s="18" t="s">
        <v>353</v>
      </c>
      <c r="B126" s="19"/>
      <c r="C126" s="18"/>
      <c r="D126" s="20" t="s">
        <v>168</v>
      </c>
      <c r="E126" s="18"/>
      <c r="F126" s="21" t="n">
        <v>1</v>
      </c>
      <c r="G126" s="21"/>
      <c r="H126" s="21" t="n">
        <f aca="false">I126</f>
        <v>63582.15</v>
      </c>
      <c r="I126" s="21" t="n">
        <f aca="false">SUM(I127:I138)</f>
        <v>63582.15</v>
      </c>
      <c r="J126" s="30" t="n">
        <f aca="false">SUM(J127:J138)</f>
        <v>0.0220007439446367</v>
      </c>
      <c r="L126" s="29"/>
    </row>
    <row r="127" customFormat="false" ht="25.5" hidden="false" customHeight="true" outlineLevel="0" collapsed="false">
      <c r="A127" s="23" t="s">
        <v>354</v>
      </c>
      <c r="B127" s="24" t="s">
        <v>170</v>
      </c>
      <c r="C127" s="23" t="s">
        <v>21</v>
      </c>
      <c r="D127" s="25" t="s">
        <v>171</v>
      </c>
      <c r="E127" s="23" t="s">
        <v>153</v>
      </c>
      <c r="F127" s="26" t="n">
        <v>0.57</v>
      </c>
      <c r="G127" s="26" t="n">
        <f aca="false">L127*$L$3</f>
        <v>704.195542</v>
      </c>
      <c r="H127" s="26" t="n">
        <f aca="false">ROUND(G127*1.2363,2)</f>
        <v>870.6</v>
      </c>
      <c r="I127" s="26" t="n">
        <f aca="false">ROUND(F127*H127,2)</f>
        <v>496.24</v>
      </c>
      <c r="J127" s="27" t="n">
        <f aca="false">I127/$H$347</f>
        <v>0.000171709342560554</v>
      </c>
      <c r="L127" s="28" t="n">
        <v>860.98</v>
      </c>
    </row>
    <row r="128" customFormat="false" ht="39" hidden="false" customHeight="true" outlineLevel="0" collapsed="false">
      <c r="A128" s="23" t="s">
        <v>355</v>
      </c>
      <c r="B128" s="24" t="s">
        <v>173</v>
      </c>
      <c r="C128" s="23" t="s">
        <v>21</v>
      </c>
      <c r="D128" s="25" t="s">
        <v>174</v>
      </c>
      <c r="E128" s="23" t="s">
        <v>153</v>
      </c>
      <c r="F128" s="26" t="n">
        <v>6.84</v>
      </c>
      <c r="G128" s="26" t="n">
        <f aca="false">L128*$L$3</f>
        <v>1026.390889</v>
      </c>
      <c r="H128" s="26" t="n">
        <f aca="false">ROUND(G128*1.2363,2)</f>
        <v>1268.93</v>
      </c>
      <c r="I128" s="26" t="n">
        <f aca="false">ROUND(F128*H128,2)</f>
        <v>8679.48</v>
      </c>
      <c r="J128" s="27" t="n">
        <f aca="false">I128/$H$347</f>
        <v>0.00300328027681661</v>
      </c>
      <c r="L128" s="28" t="n">
        <v>1254.91</v>
      </c>
    </row>
    <row r="129" customFormat="false" ht="25.5" hidden="false" customHeight="true" outlineLevel="0" collapsed="false">
      <c r="A129" s="23" t="s">
        <v>356</v>
      </c>
      <c r="B129" s="23" t="s">
        <v>357</v>
      </c>
      <c r="C129" s="23" t="s">
        <v>31</v>
      </c>
      <c r="D129" s="25" t="s">
        <v>358</v>
      </c>
      <c r="E129" s="23" t="s">
        <v>83</v>
      </c>
      <c r="F129" s="26" t="n">
        <v>6.84</v>
      </c>
      <c r="G129" s="26" t="n">
        <f aca="false">L129*$L$3</f>
        <v>31.480971</v>
      </c>
      <c r="H129" s="26" t="n">
        <f aca="false">ROUND(G129*1.2363,2)</f>
        <v>38.92</v>
      </c>
      <c r="I129" s="26" t="n">
        <f aca="false">ROUND(F129*H129,2)</f>
        <v>266.21</v>
      </c>
      <c r="J129" s="27" t="n">
        <f aca="false">I129/$H$347</f>
        <v>9.21141868512111E-005</v>
      </c>
      <c r="L129" s="28" t="n">
        <v>38.49</v>
      </c>
    </row>
    <row r="130" customFormat="false" ht="39" hidden="false" customHeight="true" outlineLevel="0" collapsed="false">
      <c r="A130" s="23" t="s">
        <v>359</v>
      </c>
      <c r="B130" s="23" t="s">
        <v>176</v>
      </c>
      <c r="C130" s="23" t="s">
        <v>31</v>
      </c>
      <c r="D130" s="25" t="s">
        <v>177</v>
      </c>
      <c r="E130" s="23" t="s">
        <v>33</v>
      </c>
      <c r="F130" s="26" t="n">
        <v>11.21</v>
      </c>
      <c r="G130" s="26" t="n">
        <f aca="false">L130*$L$3</f>
        <v>137.055503</v>
      </c>
      <c r="H130" s="26" t="n">
        <f aca="false">ROUND(G130*1.2363,2)</f>
        <v>169.44</v>
      </c>
      <c r="I130" s="26" t="n">
        <f aca="false">ROUND(F130*H130,2)</f>
        <v>1899.42</v>
      </c>
      <c r="J130" s="27" t="n">
        <f aca="false">I130/$H$347</f>
        <v>0.00065723875432526</v>
      </c>
      <c r="L130" s="28" t="n">
        <v>167.57</v>
      </c>
    </row>
    <row r="131" customFormat="false" ht="51.75" hidden="false" customHeight="true" outlineLevel="0" collapsed="false">
      <c r="A131" s="23" t="s">
        <v>360</v>
      </c>
      <c r="B131" s="23" t="s">
        <v>179</v>
      </c>
      <c r="C131" s="23" t="s">
        <v>31</v>
      </c>
      <c r="D131" s="25" t="s">
        <v>180</v>
      </c>
      <c r="E131" s="23" t="s">
        <v>33</v>
      </c>
      <c r="F131" s="26" t="n">
        <v>11.21</v>
      </c>
      <c r="G131" s="26" t="n">
        <f aca="false">L131*$L$3</f>
        <v>41.508425</v>
      </c>
      <c r="H131" s="26" t="n">
        <f aca="false">ROUND(G131*1.2363,2)</f>
        <v>51.32</v>
      </c>
      <c r="I131" s="26" t="n">
        <f aca="false">ROUND(F131*H131,2)</f>
        <v>575.3</v>
      </c>
      <c r="J131" s="27" t="n">
        <f aca="false">I131/$H$347</f>
        <v>0.000199065743944637</v>
      </c>
      <c r="L131" s="28" t="n">
        <v>50.75</v>
      </c>
    </row>
    <row r="132" customFormat="false" ht="25.5" hidden="false" customHeight="true" outlineLevel="0" collapsed="false">
      <c r="A132" s="23" t="s">
        <v>361</v>
      </c>
      <c r="B132" s="23" t="s">
        <v>182</v>
      </c>
      <c r="C132" s="23" t="s">
        <v>31</v>
      </c>
      <c r="D132" s="25" t="s">
        <v>183</v>
      </c>
      <c r="E132" s="23" t="s">
        <v>33</v>
      </c>
      <c r="F132" s="26" t="n">
        <v>93.23</v>
      </c>
      <c r="G132" s="26" t="n">
        <f aca="false">L132*$L$3</f>
        <v>96.463126</v>
      </c>
      <c r="H132" s="26" t="n">
        <f aca="false">ROUND(G132*1.2363,2)</f>
        <v>119.26</v>
      </c>
      <c r="I132" s="26" t="n">
        <f aca="false">ROUND(F132*H132,2)</f>
        <v>11118.61</v>
      </c>
      <c r="J132" s="27" t="n">
        <f aca="false">I132/$H$347</f>
        <v>0.00384726989619377</v>
      </c>
      <c r="L132" s="28" t="n">
        <v>117.94</v>
      </c>
    </row>
    <row r="133" customFormat="false" ht="39" hidden="false" customHeight="true" outlineLevel="0" collapsed="false">
      <c r="A133" s="23" t="s">
        <v>362</v>
      </c>
      <c r="B133" s="23" t="s">
        <v>185</v>
      </c>
      <c r="C133" s="23" t="s">
        <v>31</v>
      </c>
      <c r="D133" s="25" t="s">
        <v>186</v>
      </c>
      <c r="E133" s="23" t="s">
        <v>33</v>
      </c>
      <c r="F133" s="26" t="n">
        <v>93.23</v>
      </c>
      <c r="G133" s="26" t="n">
        <f aca="false">L133*$L$3</f>
        <v>126.659994</v>
      </c>
      <c r="H133" s="26" t="n">
        <f aca="false">ROUND(G133*1.2363,2)</f>
        <v>156.59</v>
      </c>
      <c r="I133" s="26" t="n">
        <f aca="false">ROUND(F133*H133,2)</f>
        <v>14598.89</v>
      </c>
      <c r="J133" s="27" t="n">
        <f aca="false">I133/$H$347</f>
        <v>0.00505151903114187</v>
      </c>
      <c r="L133" s="28" t="n">
        <v>154.86</v>
      </c>
    </row>
    <row r="134" customFormat="false" ht="39" hidden="false" customHeight="true" outlineLevel="0" collapsed="false">
      <c r="A134" s="23" t="s">
        <v>363</v>
      </c>
      <c r="B134" s="23" t="s">
        <v>188</v>
      </c>
      <c r="C134" s="23" t="s">
        <v>31</v>
      </c>
      <c r="D134" s="25" t="s">
        <v>189</v>
      </c>
      <c r="E134" s="23" t="s">
        <v>157</v>
      </c>
      <c r="F134" s="26" t="n">
        <v>133.1</v>
      </c>
      <c r="G134" s="26" t="n">
        <f aca="false">L134*$L$3</f>
        <v>11.401526</v>
      </c>
      <c r="H134" s="26" t="n">
        <f aca="false">ROUND(G134*1.2363,2)</f>
        <v>14.1</v>
      </c>
      <c r="I134" s="26" t="n">
        <f aca="false">ROUND(F134*H134,2)</f>
        <v>1876.71</v>
      </c>
      <c r="J134" s="27" t="n">
        <f aca="false">I134/$H$347</f>
        <v>0.00064938062283737</v>
      </c>
      <c r="L134" s="28" t="n">
        <v>13.94</v>
      </c>
    </row>
    <row r="135" customFormat="false" ht="39" hidden="false" customHeight="true" outlineLevel="0" collapsed="false">
      <c r="A135" s="23" t="s">
        <v>364</v>
      </c>
      <c r="B135" s="23" t="s">
        <v>194</v>
      </c>
      <c r="C135" s="23" t="s">
        <v>31</v>
      </c>
      <c r="D135" s="25" t="s">
        <v>195</v>
      </c>
      <c r="E135" s="23" t="s">
        <v>157</v>
      </c>
      <c r="F135" s="26" t="n">
        <v>47.2</v>
      </c>
      <c r="G135" s="26" t="n">
        <f aca="false">L135*$L$3</f>
        <v>10.281003</v>
      </c>
      <c r="H135" s="26" t="n">
        <f aca="false">ROUND(G135*1.2363,2)</f>
        <v>12.71</v>
      </c>
      <c r="I135" s="26" t="n">
        <f aca="false">ROUND(F135*H135,2)</f>
        <v>599.91</v>
      </c>
      <c r="J135" s="27" t="n">
        <f aca="false">I135/$H$347</f>
        <v>0.000207581314878893</v>
      </c>
      <c r="L135" s="28" t="n">
        <v>12.57</v>
      </c>
    </row>
    <row r="136" customFormat="false" ht="51.75" hidden="false" customHeight="true" outlineLevel="0" collapsed="false">
      <c r="A136" s="23" t="s">
        <v>365</v>
      </c>
      <c r="B136" s="23" t="s">
        <v>366</v>
      </c>
      <c r="C136" s="23" t="s">
        <v>31</v>
      </c>
      <c r="D136" s="25" t="s">
        <v>367</v>
      </c>
      <c r="E136" s="23" t="s">
        <v>33</v>
      </c>
      <c r="F136" s="26" t="n">
        <v>6.4</v>
      </c>
      <c r="G136" s="26" t="n">
        <f aca="false">L136*$L$3</f>
        <v>132.638843</v>
      </c>
      <c r="H136" s="26" t="n">
        <f aca="false">ROUND(G136*1.2363,2)</f>
        <v>163.98</v>
      </c>
      <c r="I136" s="26" t="n">
        <f aca="false">ROUND(F136*H136,2)</f>
        <v>1049.47</v>
      </c>
      <c r="J136" s="27" t="n">
        <f aca="false">I136/$H$347</f>
        <v>0.000363138408304498</v>
      </c>
      <c r="L136" s="28" t="n">
        <v>162.17</v>
      </c>
    </row>
    <row r="137" customFormat="false" ht="39" hidden="false" customHeight="true" outlineLevel="0" collapsed="false">
      <c r="A137" s="23" t="s">
        <v>368</v>
      </c>
      <c r="B137" s="23" t="s">
        <v>215</v>
      </c>
      <c r="C137" s="23" t="s">
        <v>31</v>
      </c>
      <c r="D137" s="25" t="s">
        <v>216</v>
      </c>
      <c r="E137" s="23" t="s">
        <v>33</v>
      </c>
      <c r="F137" s="26" t="n">
        <v>20.85</v>
      </c>
      <c r="G137" s="26" t="n">
        <f aca="false">L137*$L$3</f>
        <v>2.510953</v>
      </c>
      <c r="H137" s="26" t="n">
        <f aca="false">ROUND(G137*1.2363,2)</f>
        <v>3.1</v>
      </c>
      <c r="I137" s="26" t="n">
        <f aca="false">ROUND(F137*H137,2)</f>
        <v>64.64</v>
      </c>
      <c r="J137" s="27" t="n">
        <f aca="false">I137/$H$347</f>
        <v>2.23667820069204E-005</v>
      </c>
      <c r="L137" s="28" t="n">
        <v>3.07</v>
      </c>
    </row>
    <row r="138" customFormat="false" ht="51.75" hidden="false" customHeight="true" outlineLevel="0" collapsed="false">
      <c r="A138" s="23" t="s">
        <v>369</v>
      </c>
      <c r="B138" s="23" t="s">
        <v>218</v>
      </c>
      <c r="C138" s="23" t="s">
        <v>31</v>
      </c>
      <c r="D138" s="25" t="s">
        <v>219</v>
      </c>
      <c r="E138" s="23" t="s">
        <v>33</v>
      </c>
      <c r="F138" s="26" t="n">
        <v>206.61</v>
      </c>
      <c r="G138" s="26" t="n">
        <f aca="false">L138*$L$3</f>
        <v>87.523479</v>
      </c>
      <c r="H138" s="26" t="n">
        <f aca="false">ROUND(G138*1.2363,2)</f>
        <v>108.21</v>
      </c>
      <c r="I138" s="26" t="n">
        <f aca="false">ROUND(F138*H138,2)</f>
        <v>22357.27</v>
      </c>
      <c r="J138" s="27" t="n">
        <f aca="false">I138/$H$347</f>
        <v>0.00773607958477509</v>
      </c>
      <c r="L138" s="28" t="n">
        <v>107.01</v>
      </c>
    </row>
    <row r="139" customFormat="false" ht="24" hidden="false" customHeight="true" outlineLevel="0" collapsed="false">
      <c r="A139" s="18" t="s">
        <v>370</v>
      </c>
      <c r="B139" s="19"/>
      <c r="C139" s="18"/>
      <c r="D139" s="20" t="s">
        <v>371</v>
      </c>
      <c r="E139" s="18"/>
      <c r="F139" s="21" t="n">
        <v>1</v>
      </c>
      <c r="G139" s="21"/>
      <c r="H139" s="21" t="n">
        <f aca="false">I139</f>
        <v>54010.96</v>
      </c>
      <c r="I139" s="21" t="n">
        <f aca="false">SUM(I140:I144)</f>
        <v>54010.96</v>
      </c>
      <c r="J139" s="30" t="n">
        <f aca="false">SUM(J140:J144)</f>
        <v>0.0186889134948097</v>
      </c>
      <c r="L139" s="29"/>
    </row>
    <row r="140" customFormat="false" ht="51.75" hidden="false" customHeight="true" outlineLevel="0" collapsed="false">
      <c r="A140" s="23" t="s">
        <v>372</v>
      </c>
      <c r="B140" s="23" t="s">
        <v>373</v>
      </c>
      <c r="C140" s="23" t="s">
        <v>31</v>
      </c>
      <c r="D140" s="25" t="s">
        <v>374</v>
      </c>
      <c r="E140" s="23" t="s">
        <v>33</v>
      </c>
      <c r="F140" s="26" t="n">
        <v>342.1</v>
      </c>
      <c r="G140" s="26" t="n">
        <f aca="false">L140*$L$3</f>
        <v>59.600373</v>
      </c>
      <c r="H140" s="26" t="n">
        <f aca="false">ROUND(G140*1.2363,2)</f>
        <v>73.68</v>
      </c>
      <c r="I140" s="26" t="n">
        <f aca="false">ROUND(F140*H140,2)</f>
        <v>25205.93</v>
      </c>
      <c r="J140" s="27" t="n">
        <f aca="false">I140/$H$347</f>
        <v>0.00872177508650519</v>
      </c>
      <c r="L140" s="28" t="n">
        <v>72.87</v>
      </c>
    </row>
    <row r="141" customFormat="false" ht="39" hidden="false" customHeight="true" outlineLevel="0" collapsed="false">
      <c r="A141" s="23" t="s">
        <v>375</v>
      </c>
      <c r="B141" s="23" t="s">
        <v>376</v>
      </c>
      <c r="C141" s="23" t="s">
        <v>31</v>
      </c>
      <c r="D141" s="25" t="s">
        <v>377</v>
      </c>
      <c r="E141" s="23" t="s">
        <v>33</v>
      </c>
      <c r="F141" s="26" t="n">
        <v>5.4</v>
      </c>
      <c r="G141" s="26" t="n">
        <f aca="false">L141*$L$3</f>
        <v>116.967879</v>
      </c>
      <c r="H141" s="26" t="n">
        <f aca="false">ROUND(G141*1.2363,2)</f>
        <v>144.61</v>
      </c>
      <c r="I141" s="26" t="n">
        <f aca="false">ROUND(F141*H141,2)</f>
        <v>780.89</v>
      </c>
      <c r="J141" s="27" t="n">
        <f aca="false">I141/$H$347</f>
        <v>0.000270204152249135</v>
      </c>
      <c r="L141" s="28" t="n">
        <v>143.01</v>
      </c>
    </row>
    <row r="142" customFormat="false" ht="51.75" hidden="false" customHeight="true" outlineLevel="0" collapsed="false">
      <c r="A142" s="23" t="s">
        <v>378</v>
      </c>
      <c r="B142" s="23" t="s">
        <v>223</v>
      </c>
      <c r="C142" s="23" t="s">
        <v>31</v>
      </c>
      <c r="D142" s="25" t="s">
        <v>224</v>
      </c>
      <c r="E142" s="23" t="s">
        <v>33</v>
      </c>
      <c r="F142" s="26" t="n">
        <v>141.26</v>
      </c>
      <c r="G142" s="26" t="n">
        <f aca="false">L142*$L$3</f>
        <v>71.329059</v>
      </c>
      <c r="H142" s="26" t="n">
        <f aca="false">ROUND(G142*1.2363,2)</f>
        <v>88.18</v>
      </c>
      <c r="I142" s="26" t="n">
        <f aca="false">ROUND(F142*H142,2)</f>
        <v>12456.31</v>
      </c>
      <c r="J142" s="27" t="n">
        <f aca="false">I142/$H$347</f>
        <v>0.00431014186851211</v>
      </c>
      <c r="L142" s="28" t="n">
        <v>87.21</v>
      </c>
    </row>
    <row r="143" customFormat="false" ht="25.5" hidden="false" customHeight="true" outlineLevel="0" collapsed="false">
      <c r="A143" s="23" t="s">
        <v>379</v>
      </c>
      <c r="B143" s="23" t="s">
        <v>380</v>
      </c>
      <c r="C143" s="23" t="s">
        <v>31</v>
      </c>
      <c r="D143" s="25" t="s">
        <v>381</v>
      </c>
      <c r="E143" s="23" t="s">
        <v>52</v>
      </c>
      <c r="F143" s="26" t="n">
        <v>138.24</v>
      </c>
      <c r="G143" s="26" t="n">
        <f aca="false">L143*$L$3</f>
        <v>8.686098</v>
      </c>
      <c r="H143" s="26" t="n">
        <f aca="false">ROUND(G143*1.2363,2)</f>
        <v>10.74</v>
      </c>
      <c r="I143" s="26" t="n">
        <f aca="false">ROUND(F143*H143,2)</f>
        <v>1484.7</v>
      </c>
      <c r="J143" s="27" t="n">
        <f aca="false">I143/$H$347</f>
        <v>0.000513737024221453</v>
      </c>
      <c r="L143" s="28" t="n">
        <v>10.62</v>
      </c>
    </row>
    <row r="144" customFormat="false" ht="39" hidden="false" customHeight="true" outlineLevel="0" collapsed="false">
      <c r="A144" s="23" t="s">
        <v>382</v>
      </c>
      <c r="B144" s="23" t="s">
        <v>383</v>
      </c>
      <c r="C144" s="23" t="s">
        <v>31</v>
      </c>
      <c r="D144" s="25" t="s">
        <v>384</v>
      </c>
      <c r="E144" s="23" t="s">
        <v>33</v>
      </c>
      <c r="F144" s="26" t="n">
        <v>19.04</v>
      </c>
      <c r="G144" s="26" t="n">
        <f aca="false">L144*$L$3</f>
        <v>598.285671</v>
      </c>
      <c r="H144" s="26" t="n">
        <f aca="false">ROUND(G144*1.2363,2)</f>
        <v>739.66</v>
      </c>
      <c r="I144" s="26" t="n">
        <f aca="false">ROUND(F144*H144,2)</f>
        <v>14083.13</v>
      </c>
      <c r="J144" s="27" t="n">
        <f aca="false">I144/$H$347</f>
        <v>0.0048730553633218</v>
      </c>
      <c r="L144" s="28" t="n">
        <v>731.49</v>
      </c>
    </row>
    <row r="145" customFormat="false" ht="24" hidden="false" customHeight="true" outlineLevel="0" collapsed="false">
      <c r="A145" s="18" t="s">
        <v>385</v>
      </c>
      <c r="B145" s="19"/>
      <c r="C145" s="18"/>
      <c r="D145" s="20" t="s">
        <v>386</v>
      </c>
      <c r="E145" s="18"/>
      <c r="F145" s="21" t="n">
        <v>1</v>
      </c>
      <c r="G145" s="21"/>
      <c r="H145" s="21" t="n">
        <f aca="false">I145</f>
        <v>13331.58</v>
      </c>
      <c r="I145" s="21" t="n">
        <f aca="false">SUM(I146:I148)</f>
        <v>13331.58</v>
      </c>
      <c r="J145" s="30" t="n">
        <f aca="false">SUM(J146:J148)</f>
        <v>0.00461300346020761</v>
      </c>
      <c r="L145" s="29"/>
    </row>
    <row r="146" customFormat="false" ht="51.75" hidden="false" customHeight="true" outlineLevel="0" collapsed="false">
      <c r="A146" s="23" t="s">
        <v>387</v>
      </c>
      <c r="B146" s="23" t="s">
        <v>388</v>
      </c>
      <c r="C146" s="23" t="s">
        <v>31</v>
      </c>
      <c r="D146" s="25" t="s">
        <v>389</v>
      </c>
      <c r="E146" s="23" t="s">
        <v>33</v>
      </c>
      <c r="F146" s="26" t="n">
        <v>82.29</v>
      </c>
      <c r="G146" s="26" t="n">
        <f aca="false">L146*$L$3</f>
        <v>57.473833</v>
      </c>
      <c r="H146" s="26" t="n">
        <f aca="false">ROUND(G146*1.2363,2)</f>
        <v>71.05</v>
      </c>
      <c r="I146" s="26" t="n">
        <f aca="false">ROUND(F146*H146,2)</f>
        <v>5846.7</v>
      </c>
      <c r="J146" s="27" t="n">
        <f aca="false">I146/$H$347</f>
        <v>0.00202307958477509</v>
      </c>
      <c r="L146" s="28" t="n">
        <v>70.27</v>
      </c>
    </row>
    <row r="147" customFormat="false" ht="39" hidden="false" customHeight="true" outlineLevel="0" collapsed="false">
      <c r="A147" s="23" t="s">
        <v>390</v>
      </c>
      <c r="B147" s="23" t="s">
        <v>391</v>
      </c>
      <c r="C147" s="23" t="s">
        <v>31</v>
      </c>
      <c r="D147" s="25" t="s">
        <v>392</v>
      </c>
      <c r="E147" s="23" t="s">
        <v>33</v>
      </c>
      <c r="F147" s="26" t="n">
        <v>82.29</v>
      </c>
      <c r="G147" s="26" t="n">
        <f aca="false">L147*$L$3</f>
        <v>32.356124</v>
      </c>
      <c r="H147" s="26" t="n">
        <f aca="false">ROUND(G147*1.2363,2)</f>
        <v>40</v>
      </c>
      <c r="I147" s="26" t="n">
        <f aca="false">ROUND(F147*H147,2)</f>
        <v>3291.6</v>
      </c>
      <c r="J147" s="27" t="n">
        <f aca="false">I147/$H$347</f>
        <v>0.00113896193771626</v>
      </c>
      <c r="L147" s="28" t="n">
        <v>39.56</v>
      </c>
    </row>
    <row r="148" customFormat="false" ht="25.5" hidden="false" customHeight="true" outlineLevel="0" collapsed="false">
      <c r="A148" s="23" t="s">
        <v>393</v>
      </c>
      <c r="B148" s="23" t="s">
        <v>394</v>
      </c>
      <c r="C148" s="23" t="s">
        <v>31</v>
      </c>
      <c r="D148" s="25" t="s">
        <v>395</v>
      </c>
      <c r="E148" s="23" t="s">
        <v>33</v>
      </c>
      <c r="F148" s="26" t="n">
        <v>85.16</v>
      </c>
      <c r="G148" s="26" t="n">
        <f aca="false">L148*$L$3</f>
        <v>39.83173</v>
      </c>
      <c r="H148" s="26" t="n">
        <f aca="false">ROUND(G148*1.2363,2)</f>
        <v>49.24</v>
      </c>
      <c r="I148" s="26" t="n">
        <f aca="false">ROUND(F148*H148,2)</f>
        <v>4193.28</v>
      </c>
      <c r="J148" s="27" t="n">
        <f aca="false">I148/$H$347</f>
        <v>0.00145096193771626</v>
      </c>
      <c r="L148" s="28" t="n">
        <v>48.7</v>
      </c>
    </row>
    <row r="149" customFormat="false" ht="24" hidden="false" customHeight="true" outlineLevel="0" collapsed="false">
      <c r="A149" s="18" t="s">
        <v>396</v>
      </c>
      <c r="B149" s="19"/>
      <c r="C149" s="18"/>
      <c r="D149" s="20" t="s">
        <v>397</v>
      </c>
      <c r="E149" s="18"/>
      <c r="F149" s="21" t="n">
        <v>1</v>
      </c>
      <c r="G149" s="26"/>
      <c r="H149" s="21" t="n">
        <f aca="false">I149</f>
        <v>18352.55</v>
      </c>
      <c r="I149" s="21" t="n">
        <f aca="false">SUM(I150:I151)</f>
        <v>18352.55</v>
      </c>
      <c r="J149" s="30" t="n">
        <f aca="false">SUM(J150:J151)</f>
        <v>0.00635036332179931</v>
      </c>
      <c r="L149" s="29"/>
    </row>
    <row r="150" customFormat="false" ht="39" hidden="false" customHeight="true" outlineLevel="0" collapsed="false">
      <c r="A150" s="23" t="s">
        <v>398</v>
      </c>
      <c r="B150" s="23" t="s">
        <v>244</v>
      </c>
      <c r="C150" s="23" t="s">
        <v>31</v>
      </c>
      <c r="D150" s="25" t="s">
        <v>245</v>
      </c>
      <c r="E150" s="23" t="s">
        <v>33</v>
      </c>
      <c r="F150" s="26" t="n">
        <v>15</v>
      </c>
      <c r="G150" s="26" t="n">
        <f aca="false">L150*$L$3</f>
        <v>108.445361</v>
      </c>
      <c r="H150" s="26" t="n">
        <f aca="false">ROUND(G150*1.2363,2)</f>
        <v>134.07</v>
      </c>
      <c r="I150" s="26" t="n">
        <f aca="false">ROUND(F150*H150,2)</f>
        <v>2011.05</v>
      </c>
      <c r="J150" s="27" t="n">
        <f aca="false">I150/$H$347</f>
        <v>0.000695865051903114</v>
      </c>
      <c r="L150" s="28" t="n">
        <v>132.59</v>
      </c>
    </row>
    <row r="151" customFormat="false" ht="25.5" hidden="false" customHeight="true" outlineLevel="0" collapsed="false">
      <c r="A151" s="23" t="s">
        <v>399</v>
      </c>
      <c r="B151" s="23" t="s">
        <v>400</v>
      </c>
      <c r="C151" s="23" t="s">
        <v>31</v>
      </c>
      <c r="D151" s="25" t="s">
        <v>401</v>
      </c>
      <c r="E151" s="23" t="s">
        <v>33</v>
      </c>
      <c r="F151" s="26" t="n">
        <v>350</v>
      </c>
      <c r="G151" s="26" t="n">
        <f aca="false">L151*$L$3</f>
        <v>37.762443</v>
      </c>
      <c r="H151" s="26" t="n">
        <f aca="false">ROUND(G151*1.2363,2)</f>
        <v>46.69</v>
      </c>
      <c r="I151" s="26" t="n">
        <f aca="false">ROUND(F151*H151,2)</f>
        <v>16341.5</v>
      </c>
      <c r="J151" s="27" t="n">
        <f aca="false">I151/$H$347</f>
        <v>0.00565449826989619</v>
      </c>
      <c r="L151" s="28" t="n">
        <v>46.17</v>
      </c>
    </row>
    <row r="152" customFormat="false" ht="24" hidden="false" customHeight="true" outlineLevel="0" collapsed="false">
      <c r="A152" s="18" t="s">
        <v>402</v>
      </c>
      <c r="B152" s="19"/>
      <c r="C152" s="31"/>
      <c r="D152" s="20" t="s">
        <v>403</v>
      </c>
      <c r="E152" s="18"/>
      <c r="F152" s="21" t="n">
        <v>1</v>
      </c>
      <c r="G152" s="21"/>
      <c r="H152" s="21" t="n">
        <f aca="false">I152</f>
        <v>27861.01</v>
      </c>
      <c r="I152" s="21" t="n">
        <f aca="false">SUM(I153:I161)</f>
        <v>27861.01</v>
      </c>
      <c r="J152" s="30" t="n">
        <f aca="false">SUM(J153:J161)</f>
        <v>0.00964048788927336</v>
      </c>
      <c r="L152" s="29"/>
    </row>
    <row r="153" customFormat="false" ht="64.5" hidden="false" customHeight="true" outlineLevel="0" collapsed="false">
      <c r="A153" s="23" t="s">
        <v>404</v>
      </c>
      <c r="B153" s="23" t="s">
        <v>405</v>
      </c>
      <c r="C153" s="23" t="s">
        <v>31</v>
      </c>
      <c r="D153" s="25" t="s">
        <v>406</v>
      </c>
      <c r="E153" s="23" t="s">
        <v>23</v>
      </c>
      <c r="F153" s="26" t="n">
        <v>1</v>
      </c>
      <c r="G153" s="26" t="n">
        <f aca="false">L153*$L$3</f>
        <v>682.807457</v>
      </c>
      <c r="H153" s="26" t="n">
        <f aca="false">ROUND(G153*1.2363,2)</f>
        <v>844.15</v>
      </c>
      <c r="I153" s="26" t="n">
        <f aca="false">ROUND(F153*H153,2)</f>
        <v>844.15</v>
      </c>
      <c r="J153" s="27" t="n">
        <f aca="false">I153/$H$347</f>
        <v>0.000292093425605536</v>
      </c>
      <c r="L153" s="28" t="n">
        <v>834.83</v>
      </c>
    </row>
    <row r="154" customFormat="false" ht="64.5" hidden="false" customHeight="true" outlineLevel="0" collapsed="false">
      <c r="A154" s="23" t="s">
        <v>407</v>
      </c>
      <c r="B154" s="23" t="s">
        <v>408</v>
      </c>
      <c r="C154" s="23" t="s">
        <v>31</v>
      </c>
      <c r="D154" s="25" t="s">
        <v>409</v>
      </c>
      <c r="E154" s="23" t="s">
        <v>23</v>
      </c>
      <c r="F154" s="26" t="n">
        <v>6</v>
      </c>
      <c r="G154" s="26" t="n">
        <f aca="false">L154*$L$3</f>
        <v>704.015604</v>
      </c>
      <c r="H154" s="26" t="n">
        <f aca="false">ROUND(G154*1.2363,2)</f>
        <v>870.37</v>
      </c>
      <c r="I154" s="26" t="n">
        <f aca="false">ROUND(F154*H154,2)</f>
        <v>5222.22</v>
      </c>
      <c r="J154" s="27" t="n">
        <f aca="false">I154/$H$347</f>
        <v>0.00180699653979239</v>
      </c>
      <c r="L154" s="28" t="n">
        <v>860.76</v>
      </c>
    </row>
    <row r="155" customFormat="false" ht="64.5" hidden="false" customHeight="true" outlineLevel="0" collapsed="false">
      <c r="A155" s="23" t="s">
        <v>410</v>
      </c>
      <c r="B155" s="23" t="s">
        <v>411</v>
      </c>
      <c r="C155" s="23" t="s">
        <v>31</v>
      </c>
      <c r="D155" s="25" t="s">
        <v>412</v>
      </c>
      <c r="E155" s="23" t="s">
        <v>23</v>
      </c>
      <c r="F155" s="26" t="n">
        <v>2</v>
      </c>
      <c r="G155" s="26" t="n">
        <f aca="false">L155*$L$3</f>
        <v>772.064884</v>
      </c>
      <c r="H155" s="26" t="n">
        <f aca="false">ROUND(G155*1.2363,2)</f>
        <v>954.5</v>
      </c>
      <c r="I155" s="26" t="n">
        <f aca="false">ROUND(F155*H155,2)</f>
        <v>1909</v>
      </c>
      <c r="J155" s="27" t="n">
        <f aca="false">I155/$H$347</f>
        <v>0.000660553633217993</v>
      </c>
      <c r="L155" s="28" t="n">
        <v>943.96</v>
      </c>
    </row>
    <row r="156" customFormat="false" ht="39" hidden="false" customHeight="true" outlineLevel="0" collapsed="false">
      <c r="A156" s="23" t="s">
        <v>413</v>
      </c>
      <c r="B156" s="23" t="s">
        <v>414</v>
      </c>
      <c r="C156" s="23" t="s">
        <v>31</v>
      </c>
      <c r="D156" s="25" t="s">
        <v>415</v>
      </c>
      <c r="E156" s="23" t="s">
        <v>23</v>
      </c>
      <c r="F156" s="26" t="n">
        <v>9</v>
      </c>
      <c r="G156" s="26" t="n">
        <f aca="false">L156*$L$3</f>
        <v>112.174985</v>
      </c>
      <c r="H156" s="26" t="n">
        <f aca="false">ROUND(G156*1.2363,2)</f>
        <v>138.68</v>
      </c>
      <c r="I156" s="26" t="n">
        <f aca="false">ROUND(F156*H156,2)</f>
        <v>1248.12</v>
      </c>
      <c r="J156" s="27" t="n">
        <f aca="false">I156/$H$347</f>
        <v>0.000431875432525952</v>
      </c>
      <c r="L156" s="28" t="n">
        <v>137.15</v>
      </c>
    </row>
    <row r="157" customFormat="false" ht="39" hidden="false" customHeight="true" outlineLevel="0" collapsed="false">
      <c r="A157" s="23" t="s">
        <v>416</v>
      </c>
      <c r="B157" s="23" t="s">
        <v>417</v>
      </c>
      <c r="C157" s="23" t="s">
        <v>31</v>
      </c>
      <c r="D157" s="25" t="s">
        <v>418</v>
      </c>
      <c r="E157" s="23" t="s">
        <v>33</v>
      </c>
      <c r="F157" s="26" t="n">
        <v>11.76</v>
      </c>
      <c r="G157" s="26" t="n">
        <f aca="false">L157*$L$3</f>
        <v>714.222996</v>
      </c>
      <c r="H157" s="26" t="n">
        <f aca="false">ROUND(G157*1.2363,2)</f>
        <v>882.99</v>
      </c>
      <c r="I157" s="26" t="n">
        <f aca="false">ROUND(F157*H157,2)</f>
        <v>10383.96</v>
      </c>
      <c r="J157" s="27" t="n">
        <f aca="false">I157/$H$347</f>
        <v>0.00359306574394464</v>
      </c>
      <c r="L157" s="28" t="n">
        <v>873.24</v>
      </c>
    </row>
    <row r="158" customFormat="false" ht="51.75" hidden="false" customHeight="true" outlineLevel="0" collapsed="false">
      <c r="A158" s="23" t="s">
        <v>419</v>
      </c>
      <c r="B158" s="23" t="s">
        <v>420</v>
      </c>
      <c r="C158" s="23" t="s">
        <v>31</v>
      </c>
      <c r="D158" s="25" t="s">
        <v>421</v>
      </c>
      <c r="E158" s="23" t="s">
        <v>33</v>
      </c>
      <c r="F158" s="26" t="n">
        <v>3.36</v>
      </c>
      <c r="G158" s="26" t="n">
        <f aca="false">L158*$L$3</f>
        <v>557.873232</v>
      </c>
      <c r="H158" s="26" t="n">
        <f aca="false">ROUND(G158*1.2363,2)</f>
        <v>689.7</v>
      </c>
      <c r="I158" s="26" t="n">
        <f aca="false">ROUND(F158*H158,2)</f>
        <v>2317.39</v>
      </c>
      <c r="J158" s="27" t="n">
        <f aca="false">I158/$H$347</f>
        <v>0.000801865051903114</v>
      </c>
      <c r="L158" s="28" t="n">
        <v>682.08</v>
      </c>
    </row>
    <row r="159" customFormat="false" ht="51.75" hidden="false" customHeight="true" outlineLevel="0" collapsed="false">
      <c r="A159" s="23" t="s">
        <v>422</v>
      </c>
      <c r="B159" s="23" t="s">
        <v>423</v>
      </c>
      <c r="C159" s="23" t="s">
        <v>31</v>
      </c>
      <c r="D159" s="25" t="s">
        <v>424</v>
      </c>
      <c r="E159" s="23" t="s">
        <v>33</v>
      </c>
      <c r="F159" s="26" t="n">
        <v>0.64</v>
      </c>
      <c r="G159" s="26" t="n">
        <f aca="false">L159*$L$3</f>
        <v>642.885758</v>
      </c>
      <c r="H159" s="26" t="n">
        <f aca="false">ROUND(G159*1.2363,2)</f>
        <v>794.8</v>
      </c>
      <c r="I159" s="26" t="n">
        <f aca="false">ROUND(F159*H159,2)</f>
        <v>508.67</v>
      </c>
      <c r="J159" s="27" t="n">
        <f aca="false">I159/$H$347</f>
        <v>0.000176010380622837</v>
      </c>
      <c r="L159" s="28" t="n">
        <v>786.02</v>
      </c>
    </row>
    <row r="160" customFormat="false" ht="64.5" hidden="false" customHeight="true" outlineLevel="0" collapsed="false">
      <c r="A160" s="23" t="s">
        <v>425</v>
      </c>
      <c r="B160" s="23" t="s">
        <v>426</v>
      </c>
      <c r="C160" s="23" t="s">
        <v>31</v>
      </c>
      <c r="D160" s="25" t="s">
        <v>427</v>
      </c>
      <c r="E160" s="23" t="s">
        <v>33</v>
      </c>
      <c r="F160" s="26" t="n">
        <v>11.85</v>
      </c>
      <c r="G160" s="26" t="n">
        <f aca="false">L160*$L$3</f>
        <v>296.32517</v>
      </c>
      <c r="H160" s="26" t="n">
        <f aca="false">ROUND(G160*1.2363,2)</f>
        <v>366.35</v>
      </c>
      <c r="I160" s="26" t="n">
        <f aca="false">ROUND(F160*H160,2)</f>
        <v>4341.25</v>
      </c>
      <c r="J160" s="27" t="n">
        <f aca="false">I160/$H$347</f>
        <v>0.00150216262975779</v>
      </c>
      <c r="L160" s="28" t="n">
        <v>362.3</v>
      </c>
    </row>
    <row r="161" customFormat="false" ht="25.5" hidden="false" customHeight="true" outlineLevel="0" collapsed="false">
      <c r="A161" s="23" t="s">
        <v>428</v>
      </c>
      <c r="B161" s="23" t="s">
        <v>429</v>
      </c>
      <c r="C161" s="23" t="s">
        <v>31</v>
      </c>
      <c r="D161" s="25" t="s">
        <v>430</v>
      </c>
      <c r="E161" s="23" t="s">
        <v>52</v>
      </c>
      <c r="F161" s="26" t="n">
        <v>55</v>
      </c>
      <c r="G161" s="26" t="n">
        <f aca="false">L161*$L$3</f>
        <v>15.973587</v>
      </c>
      <c r="H161" s="26" t="n">
        <f aca="false">ROUND(G161*1.2363,2)</f>
        <v>19.75</v>
      </c>
      <c r="I161" s="26" t="n">
        <f aca="false">ROUND(F161*H161,2)</f>
        <v>1086.25</v>
      </c>
      <c r="J161" s="27" t="n">
        <f aca="false">I161/$H$347</f>
        <v>0.000375865051903114</v>
      </c>
      <c r="L161" s="28" t="n">
        <v>19.53</v>
      </c>
    </row>
    <row r="162" customFormat="false" ht="24" hidden="false" customHeight="true" outlineLevel="0" collapsed="false">
      <c r="A162" s="18" t="s">
        <v>431</v>
      </c>
      <c r="B162" s="19"/>
      <c r="C162" s="18"/>
      <c r="D162" s="20" t="s">
        <v>432</v>
      </c>
      <c r="E162" s="18"/>
      <c r="F162" s="21" t="n">
        <v>1</v>
      </c>
      <c r="G162" s="26"/>
      <c r="H162" s="21" t="n">
        <f aca="false">I162</f>
        <v>57035.31</v>
      </c>
      <c r="I162" s="21" t="n">
        <f aca="false">SUM(I163:I168)</f>
        <v>57035.31</v>
      </c>
      <c r="J162" s="30" t="n">
        <f aca="false">SUM(J163:J168)</f>
        <v>0.019735401384083</v>
      </c>
      <c r="L162" s="29"/>
    </row>
    <row r="163" customFormat="false" ht="39" hidden="false" customHeight="true" outlineLevel="0" collapsed="false">
      <c r="A163" s="23" t="s">
        <v>433</v>
      </c>
      <c r="B163" s="23" t="s">
        <v>434</v>
      </c>
      <c r="C163" s="23" t="s">
        <v>31</v>
      </c>
      <c r="D163" s="25" t="s">
        <v>435</v>
      </c>
      <c r="E163" s="23" t="s">
        <v>33</v>
      </c>
      <c r="F163" s="26" t="n">
        <v>3.69</v>
      </c>
      <c r="G163" s="26" t="n">
        <f aca="false">L163*$L$3</f>
        <v>13.626214</v>
      </c>
      <c r="H163" s="26" t="n">
        <f aca="false">ROUND(G163*1.2363,2)</f>
        <v>16.85</v>
      </c>
      <c r="I163" s="26" t="n">
        <f aca="false">ROUND(F163*H163,2)</f>
        <v>62.18</v>
      </c>
      <c r="J163" s="27" t="n">
        <f aca="false">I163/$H$347</f>
        <v>2.15155709342561E-005</v>
      </c>
      <c r="L163" s="28" t="n">
        <v>16.66</v>
      </c>
    </row>
    <row r="164" customFormat="false" ht="51.75" hidden="false" customHeight="true" outlineLevel="0" collapsed="false">
      <c r="A164" s="23" t="s">
        <v>436</v>
      </c>
      <c r="B164" s="23" t="s">
        <v>437</v>
      </c>
      <c r="C164" s="23" t="s">
        <v>31</v>
      </c>
      <c r="D164" s="25" t="s">
        <v>438</v>
      </c>
      <c r="E164" s="23" t="s">
        <v>33</v>
      </c>
      <c r="F164" s="26" t="n">
        <v>243.5</v>
      </c>
      <c r="G164" s="26" t="n">
        <f aca="false">L164*$L$3</f>
        <v>6.044281</v>
      </c>
      <c r="H164" s="26" t="n">
        <f aca="false">ROUND(G164*1.2363,2)</f>
        <v>7.47</v>
      </c>
      <c r="I164" s="26" t="n">
        <f aca="false">ROUND(F164*H164,2)</f>
        <v>1818.95</v>
      </c>
      <c r="J164" s="27" t="n">
        <f aca="false">I164/$H$347</f>
        <v>0.00062939446366782</v>
      </c>
      <c r="L164" s="28" t="n">
        <v>7.39</v>
      </c>
    </row>
    <row r="165" customFormat="false" ht="51.75" hidden="false" customHeight="true" outlineLevel="0" collapsed="false">
      <c r="A165" s="23" t="s">
        <v>439</v>
      </c>
      <c r="B165" s="23" t="s">
        <v>440</v>
      </c>
      <c r="C165" s="23" t="s">
        <v>31</v>
      </c>
      <c r="D165" s="25" t="s">
        <v>441</v>
      </c>
      <c r="E165" s="23" t="s">
        <v>33</v>
      </c>
      <c r="F165" s="26" t="n">
        <v>243.5</v>
      </c>
      <c r="G165" s="26" t="n">
        <f aca="false">L165*$L$3</f>
        <v>27.546872</v>
      </c>
      <c r="H165" s="26" t="n">
        <f aca="false">ROUND(G165*1.2363,2)</f>
        <v>34.06</v>
      </c>
      <c r="I165" s="26" t="n">
        <f aca="false">ROUND(F165*H165,2)</f>
        <v>8293.61</v>
      </c>
      <c r="J165" s="27" t="n">
        <f aca="false">I165/$H$347</f>
        <v>0.00286976124567474</v>
      </c>
      <c r="L165" s="28" t="n">
        <v>33.68</v>
      </c>
    </row>
    <row r="166" customFormat="false" ht="39" hidden="false" customHeight="true" outlineLevel="0" collapsed="false">
      <c r="A166" s="23" t="s">
        <v>442</v>
      </c>
      <c r="B166" s="23" t="s">
        <v>443</v>
      </c>
      <c r="C166" s="23" t="s">
        <v>31</v>
      </c>
      <c r="D166" s="25" t="s">
        <v>444</v>
      </c>
      <c r="E166" s="23" t="s">
        <v>33</v>
      </c>
      <c r="F166" s="26" t="n">
        <v>231.84</v>
      </c>
      <c r="G166" s="26" t="n">
        <f aca="false">L166*$L$3</f>
        <v>81.95358</v>
      </c>
      <c r="H166" s="26" t="n">
        <f aca="false">ROUND(G166*1.2363,2)</f>
        <v>101.32</v>
      </c>
      <c r="I166" s="26" t="n">
        <f aca="false">ROUND(F166*H166,2)</f>
        <v>23490.03</v>
      </c>
      <c r="J166" s="27" t="n">
        <f aca="false">I166/$H$347</f>
        <v>0.00812803806228374</v>
      </c>
      <c r="L166" s="28" t="n">
        <v>100.2</v>
      </c>
    </row>
    <row r="167" customFormat="false" ht="25.5" hidden="false" customHeight="true" outlineLevel="0" collapsed="false">
      <c r="A167" s="23" t="s">
        <v>445</v>
      </c>
      <c r="B167" s="23" t="s">
        <v>446</v>
      </c>
      <c r="C167" s="23" t="s">
        <v>31</v>
      </c>
      <c r="D167" s="25" t="s">
        <v>447</v>
      </c>
      <c r="E167" s="23" t="s">
        <v>52</v>
      </c>
      <c r="F167" s="26" t="n">
        <v>31.9</v>
      </c>
      <c r="G167" s="26" t="n">
        <f aca="false">L167*$L$3</f>
        <v>10.420046</v>
      </c>
      <c r="H167" s="26" t="n">
        <f aca="false">ROUND(G167*1.2363,2)</f>
        <v>12.88</v>
      </c>
      <c r="I167" s="26" t="n">
        <f aca="false">ROUND(F167*H167,2)</f>
        <v>410.87</v>
      </c>
      <c r="J167" s="27" t="n">
        <f aca="false">I167/$H$347</f>
        <v>0.00014216955017301</v>
      </c>
      <c r="L167" s="28" t="n">
        <v>12.74</v>
      </c>
    </row>
    <row r="168" customFormat="false" ht="51.75" hidden="false" customHeight="true" outlineLevel="0" collapsed="false">
      <c r="A168" s="23" t="s">
        <v>448</v>
      </c>
      <c r="B168" s="23" t="s">
        <v>118</v>
      </c>
      <c r="C168" s="23" t="s">
        <v>31</v>
      </c>
      <c r="D168" s="25" t="s">
        <v>119</v>
      </c>
      <c r="E168" s="23" t="s">
        <v>33</v>
      </c>
      <c r="F168" s="26" t="n">
        <v>347.4</v>
      </c>
      <c r="G168" s="26" t="n">
        <f aca="false">L168*$L$3</f>
        <v>53.457944</v>
      </c>
      <c r="H168" s="26" t="n">
        <f aca="false">ROUND(G168*1.2363,2)</f>
        <v>66.09</v>
      </c>
      <c r="I168" s="26" t="n">
        <f aca="false">ROUND(F168*H168,2)</f>
        <v>22959.67</v>
      </c>
      <c r="J168" s="27" t="n">
        <f aca="false">I168/$H$347</f>
        <v>0.00794452249134948</v>
      </c>
      <c r="L168" s="28" t="n">
        <v>65.36</v>
      </c>
    </row>
    <row r="169" customFormat="false" ht="24" hidden="false" customHeight="true" outlineLevel="0" collapsed="false">
      <c r="A169" s="18" t="s">
        <v>449</v>
      </c>
      <c r="B169" s="19"/>
      <c r="C169" s="31"/>
      <c r="D169" s="20" t="s">
        <v>450</v>
      </c>
      <c r="E169" s="18"/>
      <c r="F169" s="21" t="n">
        <v>1</v>
      </c>
      <c r="G169" s="26"/>
      <c r="H169" s="21" t="n">
        <f aca="false">I169</f>
        <v>13819.92</v>
      </c>
      <c r="I169" s="21" t="n">
        <f aca="false">SUM(I170:I172)</f>
        <v>13819.92</v>
      </c>
      <c r="J169" s="22" t="n">
        <f aca="false">SUM(J170:J172)</f>
        <v>0.00478197923875433</v>
      </c>
      <c r="L169" s="29"/>
    </row>
    <row r="170" customFormat="false" ht="51.75" hidden="false" customHeight="true" outlineLevel="0" collapsed="false">
      <c r="A170" s="23" t="s">
        <v>451</v>
      </c>
      <c r="B170" s="23" t="s">
        <v>452</v>
      </c>
      <c r="C170" s="23" t="s">
        <v>31</v>
      </c>
      <c r="D170" s="25" t="s">
        <v>453</v>
      </c>
      <c r="E170" s="23" t="s">
        <v>33</v>
      </c>
      <c r="F170" s="26" t="n">
        <v>85.16</v>
      </c>
      <c r="G170" s="26" t="n">
        <f aca="false">L170*$L$3</f>
        <v>42.653485</v>
      </c>
      <c r="H170" s="26" t="n">
        <f aca="false">ROUND(G170*1.2363,2)</f>
        <v>52.73</v>
      </c>
      <c r="I170" s="26" t="n">
        <f aca="false">ROUND(F170*H170,2)</f>
        <v>4490.49</v>
      </c>
      <c r="J170" s="27" t="n">
        <f aca="false">I170/$H$347</f>
        <v>0.00155380276816609</v>
      </c>
      <c r="L170" s="28" t="n">
        <v>52.15</v>
      </c>
    </row>
    <row r="171" customFormat="false" ht="39" hidden="false" customHeight="true" outlineLevel="0" collapsed="false">
      <c r="A171" s="23" t="s">
        <v>454</v>
      </c>
      <c r="B171" s="23" t="s">
        <v>455</v>
      </c>
      <c r="C171" s="23" t="s">
        <v>31</v>
      </c>
      <c r="D171" s="25" t="s">
        <v>456</v>
      </c>
      <c r="E171" s="23" t="s">
        <v>33</v>
      </c>
      <c r="F171" s="26" t="n">
        <v>85.16</v>
      </c>
      <c r="G171" s="26" t="n">
        <f aca="false">L171*$L$3</f>
        <v>72.735847</v>
      </c>
      <c r="H171" s="26" t="n">
        <f aca="false">ROUND(G171*1.2363,2)</f>
        <v>89.92</v>
      </c>
      <c r="I171" s="26" t="n">
        <f aca="false">ROUND(F171*H171,2)</f>
        <v>7657.59</v>
      </c>
      <c r="J171" s="27" t="n">
        <f aca="false">I171/$H$347</f>
        <v>0.00264968512110727</v>
      </c>
      <c r="L171" s="28" t="n">
        <v>88.93</v>
      </c>
    </row>
    <row r="172" customFormat="false" ht="39" hidden="false" customHeight="true" outlineLevel="0" collapsed="false">
      <c r="A172" s="23" t="s">
        <v>457</v>
      </c>
      <c r="B172" s="23" t="s">
        <v>231</v>
      </c>
      <c r="C172" s="23" t="s">
        <v>31</v>
      </c>
      <c r="D172" s="25" t="s">
        <v>232</v>
      </c>
      <c r="E172" s="23" t="s">
        <v>83</v>
      </c>
      <c r="F172" s="26" t="n">
        <v>4.26</v>
      </c>
      <c r="G172" s="26" t="n">
        <f aca="false">L172*$L$3</f>
        <v>317.435169</v>
      </c>
      <c r="H172" s="26" t="n">
        <f aca="false">ROUND(G172*1.2363,2)</f>
        <v>392.45</v>
      </c>
      <c r="I172" s="26" t="n">
        <f aca="false">ROUND(F172*H172,2)</f>
        <v>1671.84</v>
      </c>
      <c r="J172" s="27" t="n">
        <f aca="false">I172/$H$347</f>
        <v>0.000578491349480969</v>
      </c>
      <c r="L172" s="28" t="n">
        <v>388.11</v>
      </c>
    </row>
    <row r="173" customFormat="false" ht="24" hidden="false" customHeight="true" outlineLevel="0" collapsed="false">
      <c r="A173" s="18" t="s">
        <v>458</v>
      </c>
      <c r="B173" s="19"/>
      <c r="C173" s="18"/>
      <c r="D173" s="20" t="s">
        <v>459</v>
      </c>
      <c r="E173" s="18"/>
      <c r="F173" s="21" t="n">
        <v>1</v>
      </c>
      <c r="G173" s="26"/>
      <c r="H173" s="21" t="n">
        <f aca="false">I173</f>
        <v>24003.49</v>
      </c>
      <c r="I173" s="21" t="n">
        <f aca="false">SUM(I174:I182)</f>
        <v>24003.49</v>
      </c>
      <c r="J173" s="30" t="n">
        <f aca="false">SUM(J174:J182)</f>
        <v>0.00830570588235294</v>
      </c>
      <c r="L173" s="29"/>
    </row>
    <row r="174" customFormat="false" ht="25.5" hidden="false" customHeight="true" outlineLevel="0" collapsed="false">
      <c r="A174" s="23" t="s">
        <v>460</v>
      </c>
      <c r="B174" s="23" t="s">
        <v>461</v>
      </c>
      <c r="C174" s="23" t="s">
        <v>31</v>
      </c>
      <c r="D174" s="25" t="s">
        <v>462</v>
      </c>
      <c r="E174" s="23" t="s">
        <v>33</v>
      </c>
      <c r="F174" s="26" t="n">
        <v>115.8</v>
      </c>
      <c r="G174" s="26" t="n">
        <f aca="false">L174*$L$3</f>
        <v>2.870829</v>
      </c>
      <c r="H174" s="26" t="n">
        <f aca="false">ROUND(G174*1.2363,2)</f>
        <v>3.55</v>
      </c>
      <c r="I174" s="26" t="n">
        <f aca="false">ROUND(F174*H174,2)</f>
        <v>411.09</v>
      </c>
      <c r="J174" s="27" t="n">
        <f aca="false">I174/$H$347</f>
        <v>0.000142245674740484</v>
      </c>
      <c r="L174" s="28" t="n">
        <v>3.51</v>
      </c>
    </row>
    <row r="175" customFormat="false" ht="25.5" hidden="false" customHeight="true" outlineLevel="0" collapsed="false">
      <c r="A175" s="23" t="s">
        <v>463</v>
      </c>
      <c r="B175" s="23" t="s">
        <v>464</v>
      </c>
      <c r="C175" s="23" t="s">
        <v>31</v>
      </c>
      <c r="D175" s="25" t="s">
        <v>465</v>
      </c>
      <c r="E175" s="23" t="s">
        <v>33</v>
      </c>
      <c r="F175" s="26" t="n">
        <v>88.85</v>
      </c>
      <c r="G175" s="26" t="n">
        <f aca="false">L175*$L$3</f>
        <v>3.582402</v>
      </c>
      <c r="H175" s="26" t="n">
        <f aca="false">ROUND(G175*1.2363,2)</f>
        <v>4.43</v>
      </c>
      <c r="I175" s="26" t="n">
        <f aca="false">ROUND(F175*H175,2)</f>
        <v>393.61</v>
      </c>
      <c r="J175" s="27" t="n">
        <f aca="false">I175/$H$347</f>
        <v>0.00013619723183391</v>
      </c>
      <c r="L175" s="28" t="n">
        <v>4.38</v>
      </c>
    </row>
    <row r="176" customFormat="false" ht="25.5" hidden="false" customHeight="true" outlineLevel="0" collapsed="false">
      <c r="A176" s="23" t="s">
        <v>466</v>
      </c>
      <c r="B176" s="23" t="s">
        <v>467</v>
      </c>
      <c r="C176" s="23" t="s">
        <v>31</v>
      </c>
      <c r="D176" s="25" t="s">
        <v>468</v>
      </c>
      <c r="E176" s="23" t="s">
        <v>33</v>
      </c>
      <c r="F176" s="26" t="n">
        <v>115.8</v>
      </c>
      <c r="G176" s="26" t="n">
        <f aca="false">L176*$L$3</f>
        <v>12.342111</v>
      </c>
      <c r="H176" s="26" t="n">
        <f aca="false">ROUND(G176*1.2363,2)</f>
        <v>15.26</v>
      </c>
      <c r="I176" s="26" t="n">
        <f aca="false">ROUND(F176*H176,2)</f>
        <v>1767.11</v>
      </c>
      <c r="J176" s="27" t="n">
        <f aca="false">I176/$H$347</f>
        <v>0.000611456747404844</v>
      </c>
      <c r="L176" s="28" t="n">
        <v>15.09</v>
      </c>
    </row>
    <row r="177" customFormat="false" ht="25.5" hidden="false" customHeight="true" outlineLevel="0" collapsed="false">
      <c r="A177" s="23" t="s">
        <v>469</v>
      </c>
      <c r="B177" s="23" t="s">
        <v>470</v>
      </c>
      <c r="C177" s="23" t="s">
        <v>31</v>
      </c>
      <c r="D177" s="25" t="s">
        <v>471</v>
      </c>
      <c r="E177" s="23" t="s">
        <v>33</v>
      </c>
      <c r="F177" s="26" t="n">
        <v>88.85</v>
      </c>
      <c r="G177" s="26" t="n">
        <f aca="false">L177*$L$3</f>
        <v>15.090255</v>
      </c>
      <c r="H177" s="26" t="n">
        <f aca="false">ROUND(G177*1.2363,2)</f>
        <v>18.66</v>
      </c>
      <c r="I177" s="26" t="n">
        <f aca="false">ROUND(F177*H177,2)</f>
        <v>1657.94</v>
      </c>
      <c r="J177" s="27" t="n">
        <f aca="false">I177/$H$347</f>
        <v>0.000573681660899654</v>
      </c>
      <c r="L177" s="28" t="n">
        <v>18.45</v>
      </c>
    </row>
    <row r="178" customFormat="false" ht="25.5" hidden="false" customHeight="true" outlineLevel="0" collapsed="false">
      <c r="A178" s="23" t="s">
        <v>472</v>
      </c>
      <c r="B178" s="23" t="s">
        <v>473</v>
      </c>
      <c r="C178" s="23" t="s">
        <v>31</v>
      </c>
      <c r="D178" s="25" t="s">
        <v>474</v>
      </c>
      <c r="E178" s="23" t="s">
        <v>33</v>
      </c>
      <c r="F178" s="26" t="n">
        <v>115.8</v>
      </c>
      <c r="G178" s="26" t="n">
        <f aca="false">L178*$L$3</f>
        <v>8.236253</v>
      </c>
      <c r="H178" s="26" t="n">
        <f aca="false">ROUND(G178*1.2363,2)</f>
        <v>10.18</v>
      </c>
      <c r="I178" s="26" t="n">
        <f aca="false">ROUND(F178*H178,2)</f>
        <v>1178.84</v>
      </c>
      <c r="J178" s="27" t="n">
        <f aca="false">I178/$H$347</f>
        <v>0.000407903114186851</v>
      </c>
      <c r="L178" s="28" t="n">
        <v>10.07</v>
      </c>
    </row>
    <row r="179" customFormat="false" ht="25.5" hidden="false" customHeight="true" outlineLevel="0" collapsed="false">
      <c r="A179" s="23" t="s">
        <v>475</v>
      </c>
      <c r="B179" s="23" t="s">
        <v>476</v>
      </c>
      <c r="C179" s="23" t="s">
        <v>31</v>
      </c>
      <c r="D179" s="25" t="s">
        <v>477</v>
      </c>
      <c r="E179" s="23" t="s">
        <v>33</v>
      </c>
      <c r="F179" s="26" t="n">
        <v>88.85</v>
      </c>
      <c r="G179" s="26" t="n">
        <f aca="false">L179*$L$3</f>
        <v>8.906931</v>
      </c>
      <c r="H179" s="26" t="n">
        <f aca="false">ROUND(G179*1.2363,2)</f>
        <v>11.01</v>
      </c>
      <c r="I179" s="26" t="n">
        <f aca="false">ROUND(F179*H179,2)</f>
        <v>978.24</v>
      </c>
      <c r="J179" s="27" t="n">
        <f aca="false">I179/$H$347</f>
        <v>0.000338491349480969</v>
      </c>
      <c r="L179" s="28" t="n">
        <v>10.89</v>
      </c>
    </row>
    <row r="180" customFormat="false" ht="25.5" hidden="false" customHeight="true" outlineLevel="0" collapsed="false">
      <c r="A180" s="23" t="s">
        <v>478</v>
      </c>
      <c r="B180" s="23" t="s">
        <v>479</v>
      </c>
      <c r="C180" s="23" t="s">
        <v>31</v>
      </c>
      <c r="D180" s="25" t="s">
        <v>480</v>
      </c>
      <c r="E180" s="23" t="s">
        <v>33</v>
      </c>
      <c r="F180" s="26" t="n">
        <v>347.4</v>
      </c>
      <c r="G180" s="26" t="n">
        <f aca="false">L180*$L$3</f>
        <v>3.2716</v>
      </c>
      <c r="H180" s="26" t="n">
        <f aca="false">ROUND(G180*1.2363,2)</f>
        <v>4.04</v>
      </c>
      <c r="I180" s="26" t="n">
        <f aca="false">ROUND(F180*H180,2)</f>
        <v>1403.5</v>
      </c>
      <c r="J180" s="27" t="n">
        <f aca="false">I180/$H$347</f>
        <v>0.000485640138408305</v>
      </c>
      <c r="L180" s="28" t="n">
        <v>4</v>
      </c>
    </row>
    <row r="181" customFormat="false" ht="39" hidden="false" customHeight="true" outlineLevel="0" collapsed="false">
      <c r="A181" s="23" t="s">
        <v>481</v>
      </c>
      <c r="B181" s="23" t="s">
        <v>482</v>
      </c>
      <c r="C181" s="23" t="s">
        <v>31</v>
      </c>
      <c r="D181" s="25" t="s">
        <v>483</v>
      </c>
      <c r="E181" s="23" t="s">
        <v>33</v>
      </c>
      <c r="F181" s="26" t="n">
        <v>347.4</v>
      </c>
      <c r="G181" s="26" t="n">
        <f aca="false">L181*$L$3</f>
        <v>18.582688</v>
      </c>
      <c r="H181" s="26" t="n">
        <f aca="false">ROUND(G181*1.2363,2)</f>
        <v>22.97</v>
      </c>
      <c r="I181" s="26" t="n">
        <f aca="false">ROUND(F181*H181,2)</f>
        <v>7979.78</v>
      </c>
      <c r="J181" s="27" t="n">
        <f aca="false">I181/$H$347</f>
        <v>0.00276116955017301</v>
      </c>
      <c r="L181" s="28" t="n">
        <v>22.72</v>
      </c>
    </row>
    <row r="182" customFormat="false" ht="51.75" hidden="false" customHeight="true" outlineLevel="0" collapsed="false">
      <c r="A182" s="23" t="s">
        <v>484</v>
      </c>
      <c r="B182" s="23" t="s">
        <v>485</v>
      </c>
      <c r="C182" s="23" t="s">
        <v>31</v>
      </c>
      <c r="D182" s="25" t="s">
        <v>486</v>
      </c>
      <c r="E182" s="23" t="s">
        <v>33</v>
      </c>
      <c r="F182" s="26" t="n">
        <v>347.4</v>
      </c>
      <c r="G182" s="26" t="n">
        <f aca="false">L182*$L$3</f>
        <v>19.171576</v>
      </c>
      <c r="H182" s="26" t="n">
        <f aca="false">ROUND(G182*1.2363,2)</f>
        <v>23.7</v>
      </c>
      <c r="I182" s="26" t="n">
        <f aca="false">ROUND(F182*H182,2)</f>
        <v>8233.38</v>
      </c>
      <c r="J182" s="27" t="n">
        <f aca="false">I182/$H$347</f>
        <v>0.00284892041522491</v>
      </c>
      <c r="L182" s="28" t="n">
        <v>23.44</v>
      </c>
    </row>
    <row r="183" customFormat="false" ht="24" hidden="false" customHeight="true" outlineLevel="0" collapsed="false">
      <c r="A183" s="18" t="s">
        <v>487</v>
      </c>
      <c r="B183" s="19"/>
      <c r="C183" s="18"/>
      <c r="D183" s="20" t="s">
        <v>488</v>
      </c>
      <c r="E183" s="18"/>
      <c r="F183" s="21" t="n">
        <v>1</v>
      </c>
      <c r="G183" s="26"/>
      <c r="H183" s="21" t="n">
        <f aca="false">I183</f>
        <v>76449.95</v>
      </c>
      <c r="I183" s="21" t="n">
        <f aca="false">I184+I196+I224+I244</f>
        <v>76449.95</v>
      </c>
      <c r="J183" s="30" t="n">
        <f aca="false">J184+J196+J224+J244</f>
        <v>0.0264532698961938</v>
      </c>
      <c r="L183" s="29"/>
    </row>
    <row r="184" customFormat="false" ht="24" hidden="false" customHeight="true" outlineLevel="0" collapsed="false">
      <c r="A184" s="18" t="s">
        <v>489</v>
      </c>
      <c r="B184" s="19"/>
      <c r="C184" s="18"/>
      <c r="D184" s="20" t="s">
        <v>490</v>
      </c>
      <c r="E184" s="18"/>
      <c r="F184" s="21" t="n">
        <v>1</v>
      </c>
      <c r="G184" s="26"/>
      <c r="H184" s="21" t="n">
        <f aca="false">I184</f>
        <v>12443.23</v>
      </c>
      <c r="I184" s="21" t="n">
        <f aca="false">SUM(I185:I195)</f>
        <v>12443.23</v>
      </c>
      <c r="J184" s="30" t="n">
        <f aca="false">SUM(J185:J195)</f>
        <v>0.00430561591695502</v>
      </c>
      <c r="L184" s="29"/>
    </row>
    <row r="185" customFormat="false" ht="51.75" hidden="false" customHeight="true" outlineLevel="0" collapsed="false">
      <c r="A185" s="23" t="s">
        <v>491</v>
      </c>
      <c r="B185" s="23" t="s">
        <v>492</v>
      </c>
      <c r="C185" s="23" t="s">
        <v>31</v>
      </c>
      <c r="D185" s="25" t="s">
        <v>493</v>
      </c>
      <c r="E185" s="23" t="s">
        <v>23</v>
      </c>
      <c r="F185" s="26" t="n">
        <v>5</v>
      </c>
      <c r="G185" s="26" t="n">
        <f aca="false">L185*$L$3</f>
        <v>412.859562</v>
      </c>
      <c r="H185" s="26" t="n">
        <f aca="false">ROUND(G185*1.2363,2)</f>
        <v>510.42</v>
      </c>
      <c r="I185" s="26" t="n">
        <f aca="false">ROUND(F185*H185,2)</f>
        <v>2552.1</v>
      </c>
      <c r="J185" s="27" t="n">
        <f aca="false">I185/$H$347</f>
        <v>0.000883079584775087</v>
      </c>
      <c r="L185" s="28" t="n">
        <v>504.78</v>
      </c>
    </row>
    <row r="186" customFormat="false" ht="51.75" hidden="false" customHeight="true" outlineLevel="0" collapsed="false">
      <c r="A186" s="23" t="s">
        <v>494</v>
      </c>
      <c r="B186" s="23" t="s">
        <v>495</v>
      </c>
      <c r="C186" s="23" t="s">
        <v>31</v>
      </c>
      <c r="D186" s="25" t="s">
        <v>496</v>
      </c>
      <c r="E186" s="23" t="s">
        <v>23</v>
      </c>
      <c r="F186" s="26" t="n">
        <v>2</v>
      </c>
      <c r="G186" s="26" t="n">
        <f aca="false">L186*$L$3</f>
        <v>644.611527</v>
      </c>
      <c r="H186" s="26" t="n">
        <f aca="false">ROUND(G186*1.2363,2)</f>
        <v>796.93</v>
      </c>
      <c r="I186" s="26" t="n">
        <f aca="false">ROUND(F186*H186,2)</f>
        <v>1593.86</v>
      </c>
      <c r="J186" s="27" t="n">
        <f aca="false">I186/$H$347</f>
        <v>0.000551508650519031</v>
      </c>
      <c r="L186" s="28" t="n">
        <v>788.13</v>
      </c>
    </row>
    <row r="187" customFormat="false" ht="25.5" hidden="false" customHeight="true" outlineLevel="0" collapsed="false">
      <c r="A187" s="23" t="s">
        <v>497</v>
      </c>
      <c r="B187" s="23" t="s">
        <v>498</v>
      </c>
      <c r="C187" s="23" t="s">
        <v>31</v>
      </c>
      <c r="D187" s="25" t="s">
        <v>499</v>
      </c>
      <c r="E187" s="23" t="s">
        <v>23</v>
      </c>
      <c r="F187" s="26" t="n">
        <v>7</v>
      </c>
      <c r="G187" s="26" t="n">
        <f aca="false">L187*$L$3</f>
        <v>38.179572</v>
      </c>
      <c r="H187" s="26" t="n">
        <f aca="false">ROUND(G187*1.2363,2)</f>
        <v>47.2</v>
      </c>
      <c r="I187" s="26" t="n">
        <f aca="false">ROUND(F187*H187,2)</f>
        <v>330.4</v>
      </c>
      <c r="J187" s="27" t="n">
        <f aca="false">I187/$H$347</f>
        <v>0.000114325259515571</v>
      </c>
      <c r="L187" s="28" t="n">
        <v>46.68</v>
      </c>
    </row>
    <row r="188" customFormat="false" ht="51.75" hidden="false" customHeight="true" outlineLevel="0" collapsed="false">
      <c r="A188" s="23" t="s">
        <v>500</v>
      </c>
      <c r="B188" s="23" t="s">
        <v>501</v>
      </c>
      <c r="C188" s="23" t="s">
        <v>31</v>
      </c>
      <c r="D188" s="25" t="s">
        <v>502</v>
      </c>
      <c r="E188" s="23" t="s">
        <v>23</v>
      </c>
      <c r="F188" s="26" t="n">
        <v>4</v>
      </c>
      <c r="G188" s="26" t="n">
        <f aca="false">L188*$L$3</f>
        <v>177.500658</v>
      </c>
      <c r="H188" s="26" t="n">
        <f aca="false">ROUND(G188*1.2363,2)</f>
        <v>219.44</v>
      </c>
      <c r="I188" s="26" t="n">
        <f aca="false">ROUND(F188*H188,2)</f>
        <v>877.76</v>
      </c>
      <c r="J188" s="27" t="n">
        <f aca="false">I188/$H$347</f>
        <v>0.000303723183391003</v>
      </c>
      <c r="L188" s="28" t="n">
        <v>217.02</v>
      </c>
    </row>
    <row r="189" customFormat="false" ht="64.5" hidden="false" customHeight="true" outlineLevel="0" collapsed="false">
      <c r="A189" s="23" t="s">
        <v>503</v>
      </c>
      <c r="B189" s="23" t="s">
        <v>504</v>
      </c>
      <c r="C189" s="23" t="s">
        <v>31</v>
      </c>
      <c r="D189" s="25" t="s">
        <v>505</v>
      </c>
      <c r="E189" s="23" t="s">
        <v>23</v>
      </c>
      <c r="F189" s="26" t="n">
        <v>5</v>
      </c>
      <c r="G189" s="26" t="n">
        <f aca="false">L189*$L$3</f>
        <v>209.832245</v>
      </c>
      <c r="H189" s="26" t="n">
        <f aca="false">ROUND(G189*1.2363,2)</f>
        <v>259.42</v>
      </c>
      <c r="I189" s="26" t="n">
        <f aca="false">ROUND(F189*H189,2)</f>
        <v>1297.1</v>
      </c>
      <c r="J189" s="27" t="n">
        <f aca="false">I189/$H$347</f>
        <v>0.000448823529411765</v>
      </c>
      <c r="L189" s="28" t="n">
        <v>256.55</v>
      </c>
    </row>
    <row r="190" customFormat="false" ht="51.75" hidden="false" customHeight="true" outlineLevel="0" collapsed="false">
      <c r="A190" s="23" t="s">
        <v>506</v>
      </c>
      <c r="B190" s="23" t="s">
        <v>507</v>
      </c>
      <c r="C190" s="23" t="s">
        <v>31</v>
      </c>
      <c r="D190" s="25" t="s">
        <v>508</v>
      </c>
      <c r="E190" s="23" t="s">
        <v>23</v>
      </c>
      <c r="F190" s="26" t="n">
        <v>1</v>
      </c>
      <c r="G190" s="26" t="n">
        <f aca="false">L190*$L$3</f>
        <v>243.300713</v>
      </c>
      <c r="H190" s="26" t="n">
        <f aca="false">ROUND(G190*1.2363,2)</f>
        <v>300.79</v>
      </c>
      <c r="I190" s="26" t="n">
        <f aca="false">ROUND(F190*H190,2)</f>
        <v>300.79</v>
      </c>
      <c r="J190" s="27" t="n">
        <f aca="false">I190/$H$347</f>
        <v>0.000104079584775087</v>
      </c>
      <c r="L190" s="28" t="n">
        <v>297.47</v>
      </c>
    </row>
    <row r="191" customFormat="false" ht="39" hidden="false" customHeight="true" outlineLevel="0" collapsed="false">
      <c r="A191" s="23" t="s">
        <v>509</v>
      </c>
      <c r="B191" s="23" t="s">
        <v>510</v>
      </c>
      <c r="C191" s="23" t="s">
        <v>31</v>
      </c>
      <c r="D191" s="25" t="s">
        <v>511</v>
      </c>
      <c r="E191" s="23" t="s">
        <v>23</v>
      </c>
      <c r="F191" s="26" t="n">
        <v>1</v>
      </c>
      <c r="G191" s="26" t="n">
        <f aca="false">L191*$L$3</f>
        <v>112.109553</v>
      </c>
      <c r="H191" s="26" t="n">
        <f aca="false">ROUND(G191*1.2363,2)</f>
        <v>138.6</v>
      </c>
      <c r="I191" s="26" t="n">
        <f aca="false">ROUND(F191*H191,2)</f>
        <v>138.6</v>
      </c>
      <c r="J191" s="27" t="n">
        <f aca="false">I191/$H$347</f>
        <v>4.79584775086505E-005</v>
      </c>
      <c r="L191" s="28" t="n">
        <v>137.07</v>
      </c>
    </row>
    <row r="192" customFormat="false" ht="39" hidden="false" customHeight="true" outlineLevel="0" collapsed="false">
      <c r="A192" s="23" t="s">
        <v>512</v>
      </c>
      <c r="B192" s="23" t="s">
        <v>513</v>
      </c>
      <c r="C192" s="23" t="s">
        <v>31</v>
      </c>
      <c r="D192" s="25" t="s">
        <v>514</v>
      </c>
      <c r="E192" s="23" t="s">
        <v>23</v>
      </c>
      <c r="F192" s="26" t="n">
        <v>4</v>
      </c>
      <c r="G192" s="26" t="n">
        <f aca="false">L192*$L$3</f>
        <v>123.854597</v>
      </c>
      <c r="H192" s="26" t="n">
        <f aca="false">ROUND(G192*1.2363,2)</f>
        <v>153.12</v>
      </c>
      <c r="I192" s="26" t="n">
        <f aca="false">ROUND(F192*H192,2)</f>
        <v>612.48</v>
      </c>
      <c r="J192" s="27" t="n">
        <f aca="false">I192/$H$347</f>
        <v>0.000211930795847751</v>
      </c>
      <c r="L192" s="28" t="n">
        <v>151.43</v>
      </c>
    </row>
    <row r="193" customFormat="false" ht="25.5" hidden="false" customHeight="true" outlineLevel="0" collapsed="false">
      <c r="A193" s="23" t="s">
        <v>515</v>
      </c>
      <c r="B193" s="23" t="s">
        <v>516</v>
      </c>
      <c r="C193" s="23" t="s">
        <v>31</v>
      </c>
      <c r="D193" s="25" t="s">
        <v>517</v>
      </c>
      <c r="E193" s="23" t="s">
        <v>23</v>
      </c>
      <c r="F193" s="26" t="n">
        <v>7</v>
      </c>
      <c r="G193" s="26" t="n">
        <f aca="false">L193*$L$3</f>
        <v>84.791693</v>
      </c>
      <c r="H193" s="26" t="n">
        <f aca="false">ROUND(G193*1.2363,2)</f>
        <v>104.83</v>
      </c>
      <c r="I193" s="26" t="n">
        <f aca="false">ROUND(F193*H193,2)</f>
        <v>733.81</v>
      </c>
      <c r="J193" s="27" t="n">
        <f aca="false">I193/$H$347</f>
        <v>0.000253913494809689</v>
      </c>
      <c r="L193" s="28" t="n">
        <v>103.67</v>
      </c>
    </row>
    <row r="194" customFormat="false" ht="24" hidden="false" customHeight="true" outlineLevel="0" collapsed="false">
      <c r="A194" s="23" t="s">
        <v>518</v>
      </c>
      <c r="B194" s="23" t="s">
        <v>519</v>
      </c>
      <c r="C194" s="23" t="s">
        <v>36</v>
      </c>
      <c r="D194" s="25" t="s">
        <v>520</v>
      </c>
      <c r="E194" s="23" t="s">
        <v>33</v>
      </c>
      <c r="F194" s="26" t="n">
        <v>5.3</v>
      </c>
      <c r="G194" s="26" t="n">
        <f aca="false">L194*$L$3</f>
        <v>452.691292</v>
      </c>
      <c r="H194" s="26" t="n">
        <f aca="false">ROUND(G194*1.2363,2)</f>
        <v>559.66</v>
      </c>
      <c r="I194" s="26" t="n">
        <f aca="false">ROUND(F194*H194,2)</f>
        <v>2966.2</v>
      </c>
      <c r="J194" s="27" t="n">
        <f aca="false">I194/$H$347</f>
        <v>0.00102636678200692</v>
      </c>
      <c r="L194" s="28" t="n">
        <v>553.48</v>
      </c>
    </row>
    <row r="195" customFormat="false" ht="24" hidden="false" customHeight="true" outlineLevel="0" collapsed="false">
      <c r="A195" s="23" t="s">
        <v>521</v>
      </c>
      <c r="B195" s="23" t="s">
        <v>522</v>
      </c>
      <c r="C195" s="23" t="s">
        <v>36</v>
      </c>
      <c r="D195" s="25" t="s">
        <v>523</v>
      </c>
      <c r="E195" s="23" t="s">
        <v>33</v>
      </c>
      <c r="F195" s="26" t="n">
        <v>1.8</v>
      </c>
      <c r="G195" s="26" t="n">
        <f aca="false">L195*$L$3</f>
        <v>467.405313</v>
      </c>
      <c r="H195" s="26" t="n">
        <f aca="false">ROUND(G195*1.2363,2)</f>
        <v>577.85</v>
      </c>
      <c r="I195" s="26" t="n">
        <f aca="false">ROUND(F195*H195,2)</f>
        <v>1040.13</v>
      </c>
      <c r="J195" s="27" t="n">
        <f aca="false">I195/$H$347</f>
        <v>0.000359906574394464</v>
      </c>
      <c r="L195" s="28" t="n">
        <v>571.47</v>
      </c>
    </row>
    <row r="196" customFormat="false" ht="24" hidden="false" customHeight="true" outlineLevel="0" collapsed="false">
      <c r="A196" s="18" t="s">
        <v>524</v>
      </c>
      <c r="B196" s="19"/>
      <c r="C196" s="18"/>
      <c r="D196" s="20" t="s">
        <v>525</v>
      </c>
      <c r="E196" s="18"/>
      <c r="F196" s="21" t="n">
        <v>1</v>
      </c>
      <c r="G196" s="26"/>
      <c r="H196" s="21" t="n">
        <f aca="false">I196</f>
        <v>11728.71</v>
      </c>
      <c r="I196" s="21" t="n">
        <f aca="false">SUM(I197:I223)</f>
        <v>11728.71</v>
      </c>
      <c r="J196" s="30" t="n">
        <f aca="false">SUM(J197:J223)</f>
        <v>0.00405837716262976</v>
      </c>
      <c r="L196" s="29"/>
    </row>
    <row r="197" customFormat="false" ht="25.5" hidden="false" customHeight="true" outlineLevel="0" collapsed="false">
      <c r="A197" s="23" t="s">
        <v>526</v>
      </c>
      <c r="B197" s="23" t="s">
        <v>527</v>
      </c>
      <c r="C197" s="23" t="s">
        <v>31</v>
      </c>
      <c r="D197" s="25" t="s">
        <v>528</v>
      </c>
      <c r="E197" s="23" t="s">
        <v>23</v>
      </c>
      <c r="F197" s="26" t="n">
        <v>2</v>
      </c>
      <c r="G197" s="26" t="n">
        <f aca="false">L197*$L$3</f>
        <v>1080.519511</v>
      </c>
      <c r="H197" s="26" t="n">
        <f aca="false">ROUND(G197*1.2363,2)</f>
        <v>1335.85</v>
      </c>
      <c r="I197" s="26" t="n">
        <f aca="false">ROUND(F197*H197,2)</f>
        <v>2671.7</v>
      </c>
      <c r="J197" s="27" t="n">
        <f aca="false">I197/$H$347</f>
        <v>0.000924463667820069</v>
      </c>
      <c r="L197" s="28" t="n">
        <v>1321.09</v>
      </c>
    </row>
    <row r="198" customFormat="false" ht="39" hidden="false" customHeight="true" outlineLevel="0" collapsed="false">
      <c r="A198" s="23" t="s">
        <v>529</v>
      </c>
      <c r="B198" s="23" t="s">
        <v>530</v>
      </c>
      <c r="C198" s="23" t="s">
        <v>31</v>
      </c>
      <c r="D198" s="25" t="s">
        <v>531</v>
      </c>
      <c r="E198" s="23" t="s">
        <v>23</v>
      </c>
      <c r="F198" s="26" t="n">
        <v>2</v>
      </c>
      <c r="G198" s="26" t="n">
        <f aca="false">L198*$L$3</f>
        <v>40.715062</v>
      </c>
      <c r="H198" s="26" t="n">
        <f aca="false">ROUND(G198*1.2363,2)</f>
        <v>50.34</v>
      </c>
      <c r="I198" s="26" t="n">
        <f aca="false">ROUND(F198*H198,2)</f>
        <v>100.68</v>
      </c>
      <c r="J198" s="27" t="n">
        <f aca="false">I198/$H$347</f>
        <v>3.48373702422145E-005</v>
      </c>
      <c r="L198" s="28" t="n">
        <v>49.78</v>
      </c>
    </row>
    <row r="199" customFormat="false" ht="25.5" hidden="false" customHeight="true" outlineLevel="0" collapsed="false">
      <c r="A199" s="23" t="s">
        <v>532</v>
      </c>
      <c r="B199" s="23" t="s">
        <v>252</v>
      </c>
      <c r="C199" s="23" t="s">
        <v>31</v>
      </c>
      <c r="D199" s="25" t="s">
        <v>253</v>
      </c>
      <c r="E199" s="23" t="s">
        <v>52</v>
      </c>
      <c r="F199" s="26" t="n">
        <v>150</v>
      </c>
      <c r="G199" s="26" t="n">
        <f aca="false">L199*$L$3</f>
        <v>4.130395</v>
      </c>
      <c r="H199" s="26" t="n">
        <f aca="false">ROUND(G199*1.2363,2)</f>
        <v>5.11</v>
      </c>
      <c r="I199" s="26" t="n">
        <f aca="false">ROUND(F199*H199,2)</f>
        <v>766.5</v>
      </c>
      <c r="J199" s="27" t="n">
        <f aca="false">I199/$H$347</f>
        <v>0.00026522491349481</v>
      </c>
      <c r="L199" s="28" t="n">
        <v>5.05</v>
      </c>
    </row>
    <row r="200" customFormat="false" ht="25.5" hidden="false" customHeight="true" outlineLevel="0" collapsed="false">
      <c r="A200" s="23" t="s">
        <v>533</v>
      </c>
      <c r="B200" s="23" t="s">
        <v>534</v>
      </c>
      <c r="C200" s="23" t="s">
        <v>31</v>
      </c>
      <c r="D200" s="25" t="s">
        <v>535</v>
      </c>
      <c r="E200" s="23" t="s">
        <v>52</v>
      </c>
      <c r="F200" s="26" t="n">
        <v>52</v>
      </c>
      <c r="G200" s="26" t="n">
        <f aca="false">L200*$L$3</f>
        <v>8.252611</v>
      </c>
      <c r="H200" s="26" t="n">
        <f aca="false">ROUND(G200*1.2363,2)</f>
        <v>10.2</v>
      </c>
      <c r="I200" s="26" t="n">
        <f aca="false">ROUND(F200*H200,2)</f>
        <v>530.4</v>
      </c>
      <c r="J200" s="27" t="n">
        <f aca="false">I200/$H$347</f>
        <v>0.000183529411764706</v>
      </c>
      <c r="L200" s="28" t="n">
        <v>10.09</v>
      </c>
    </row>
    <row r="201" customFormat="false" ht="25.5" hidden="false" customHeight="true" outlineLevel="0" collapsed="false">
      <c r="A201" s="23" t="s">
        <v>536</v>
      </c>
      <c r="B201" s="23" t="s">
        <v>537</v>
      </c>
      <c r="C201" s="23" t="s">
        <v>31</v>
      </c>
      <c r="D201" s="25" t="s">
        <v>538</v>
      </c>
      <c r="E201" s="23" t="s">
        <v>52</v>
      </c>
      <c r="F201" s="26" t="n">
        <v>15</v>
      </c>
      <c r="G201" s="26" t="n">
        <f aca="false">L201*$L$3</f>
        <v>12.652913</v>
      </c>
      <c r="H201" s="26" t="n">
        <f aca="false">ROUND(G201*1.2363,2)</f>
        <v>15.64</v>
      </c>
      <c r="I201" s="26" t="n">
        <f aca="false">ROUND(F201*H201,2)</f>
        <v>234.6</v>
      </c>
      <c r="J201" s="27" t="n">
        <f aca="false">I201/$H$347</f>
        <v>8.11764705882353E-005</v>
      </c>
      <c r="L201" s="28" t="n">
        <v>15.47</v>
      </c>
    </row>
    <row r="202" customFormat="false" ht="39" hidden="false" customHeight="true" outlineLevel="0" collapsed="false">
      <c r="A202" s="23" t="s">
        <v>539</v>
      </c>
      <c r="B202" s="23" t="s">
        <v>540</v>
      </c>
      <c r="C202" s="23" t="s">
        <v>31</v>
      </c>
      <c r="D202" s="25" t="s">
        <v>541</v>
      </c>
      <c r="E202" s="23" t="s">
        <v>23</v>
      </c>
      <c r="F202" s="26" t="n">
        <v>6</v>
      </c>
      <c r="G202" s="26" t="n">
        <f aca="false">L202*$L$3</f>
        <v>81.323797</v>
      </c>
      <c r="H202" s="26" t="n">
        <f aca="false">ROUND(G202*1.2363,2)</f>
        <v>100.54</v>
      </c>
      <c r="I202" s="26" t="n">
        <f aca="false">ROUND(F202*H202,2)</f>
        <v>603.24</v>
      </c>
      <c r="J202" s="27" t="n">
        <f aca="false">I202/$H$347</f>
        <v>0.000208733564013841</v>
      </c>
      <c r="L202" s="28" t="n">
        <v>99.43</v>
      </c>
    </row>
    <row r="203" customFormat="false" ht="39" hidden="false" customHeight="true" outlineLevel="0" collapsed="false">
      <c r="A203" s="23" t="s">
        <v>542</v>
      </c>
      <c r="B203" s="23" t="s">
        <v>543</v>
      </c>
      <c r="C203" s="23" t="s">
        <v>31</v>
      </c>
      <c r="D203" s="25" t="s">
        <v>544</v>
      </c>
      <c r="E203" s="23" t="s">
        <v>23</v>
      </c>
      <c r="F203" s="26" t="n">
        <v>7</v>
      </c>
      <c r="G203" s="26" t="n">
        <f aca="false">L203*$L$3</f>
        <v>77.160686</v>
      </c>
      <c r="H203" s="26" t="n">
        <f aca="false">ROUND(G203*1.2363,2)</f>
        <v>95.39</v>
      </c>
      <c r="I203" s="26" t="n">
        <f aca="false">ROUND(F203*H203,2)</f>
        <v>667.73</v>
      </c>
      <c r="J203" s="27" t="n">
        <f aca="false">I203/$H$347</f>
        <v>0.000231048442906574</v>
      </c>
      <c r="L203" s="28" t="n">
        <v>94.34</v>
      </c>
    </row>
    <row r="204" customFormat="false" ht="25.5" hidden="false" customHeight="true" outlineLevel="0" collapsed="false">
      <c r="A204" s="23" t="s">
        <v>545</v>
      </c>
      <c r="B204" s="23" t="s">
        <v>546</v>
      </c>
      <c r="C204" s="23" t="s">
        <v>31</v>
      </c>
      <c r="D204" s="25" t="s">
        <v>547</v>
      </c>
      <c r="E204" s="23" t="s">
        <v>23</v>
      </c>
      <c r="F204" s="26" t="n">
        <v>7</v>
      </c>
      <c r="G204" s="26" t="n">
        <f aca="false">L204*$L$3</f>
        <v>14.076059</v>
      </c>
      <c r="H204" s="26" t="n">
        <f aca="false">ROUND(G204*1.2363,2)</f>
        <v>17.4</v>
      </c>
      <c r="I204" s="26" t="n">
        <f aca="false">ROUND(F204*H204,2)</f>
        <v>121.8</v>
      </c>
      <c r="J204" s="27" t="n">
        <f aca="false">I204/$H$347</f>
        <v>4.21453287197232E-005</v>
      </c>
      <c r="L204" s="28" t="n">
        <v>17.21</v>
      </c>
    </row>
    <row r="205" customFormat="false" ht="25.5" hidden="false" customHeight="true" outlineLevel="0" collapsed="false">
      <c r="A205" s="23" t="s">
        <v>548</v>
      </c>
      <c r="B205" s="23" t="s">
        <v>549</v>
      </c>
      <c r="C205" s="23" t="s">
        <v>31</v>
      </c>
      <c r="D205" s="25" t="s">
        <v>550</v>
      </c>
      <c r="E205" s="23" t="s">
        <v>23</v>
      </c>
      <c r="F205" s="26" t="n">
        <v>8</v>
      </c>
      <c r="G205" s="26" t="n">
        <f aca="false">L205*$L$3</f>
        <v>8.530697</v>
      </c>
      <c r="H205" s="26" t="n">
        <f aca="false">ROUND(G205*1.2363,2)</f>
        <v>10.55</v>
      </c>
      <c r="I205" s="26" t="n">
        <f aca="false">ROUND(F205*H205,2)</f>
        <v>84.4</v>
      </c>
      <c r="J205" s="27" t="n">
        <f aca="false">I205/$H$347</f>
        <v>2.9204152249135E-005</v>
      </c>
      <c r="L205" s="28" t="n">
        <v>10.43</v>
      </c>
    </row>
    <row r="206" customFormat="false" ht="25.5" hidden="false" customHeight="true" outlineLevel="0" collapsed="false">
      <c r="A206" s="23" t="s">
        <v>551</v>
      </c>
      <c r="B206" s="23" t="s">
        <v>261</v>
      </c>
      <c r="C206" s="23" t="s">
        <v>31</v>
      </c>
      <c r="D206" s="25" t="s">
        <v>262</v>
      </c>
      <c r="E206" s="23" t="s">
        <v>23</v>
      </c>
      <c r="F206" s="26" t="n">
        <v>35</v>
      </c>
      <c r="G206" s="26" t="n">
        <f aca="false">L206*$L$3</f>
        <v>5.373603</v>
      </c>
      <c r="H206" s="26" t="n">
        <f aca="false">ROUND(G206*1.2363,2)</f>
        <v>6.64</v>
      </c>
      <c r="I206" s="26" t="n">
        <f aca="false">ROUND(F206*H206,2)</f>
        <v>232.4</v>
      </c>
      <c r="J206" s="27" t="n">
        <f aca="false">I206/$H$347</f>
        <v>8.04152249134948E-005</v>
      </c>
      <c r="L206" s="28" t="n">
        <v>6.57</v>
      </c>
    </row>
    <row r="207" customFormat="false" ht="39" hidden="false" customHeight="true" outlineLevel="0" collapsed="false">
      <c r="A207" s="23" t="s">
        <v>552</v>
      </c>
      <c r="B207" s="23" t="s">
        <v>553</v>
      </c>
      <c r="C207" s="23" t="s">
        <v>31</v>
      </c>
      <c r="D207" s="25" t="s">
        <v>554</v>
      </c>
      <c r="E207" s="23" t="s">
        <v>23</v>
      </c>
      <c r="F207" s="26" t="n">
        <v>6</v>
      </c>
      <c r="G207" s="26" t="n">
        <f aca="false">L207*$L$3</f>
        <v>13.020968</v>
      </c>
      <c r="H207" s="26" t="n">
        <f aca="false">ROUND(G207*1.2363,2)</f>
        <v>16.1</v>
      </c>
      <c r="I207" s="26" t="n">
        <f aca="false">ROUND(F207*H207,2)</f>
        <v>96.6</v>
      </c>
      <c r="J207" s="27" t="n">
        <f aca="false">I207/$H$347</f>
        <v>3.34256055363322E-005</v>
      </c>
      <c r="L207" s="28" t="n">
        <v>15.92</v>
      </c>
    </row>
    <row r="208" customFormat="false" ht="25.5" hidden="false" customHeight="true" outlineLevel="0" collapsed="false">
      <c r="A208" s="23" t="s">
        <v>555</v>
      </c>
      <c r="B208" s="23" t="s">
        <v>556</v>
      </c>
      <c r="C208" s="23" t="s">
        <v>36</v>
      </c>
      <c r="D208" s="25" t="s">
        <v>557</v>
      </c>
      <c r="E208" s="23" t="s">
        <v>42</v>
      </c>
      <c r="F208" s="26" t="n">
        <v>19</v>
      </c>
      <c r="G208" s="26" t="n">
        <f aca="false">L208*$L$3</f>
        <v>20.782839</v>
      </c>
      <c r="H208" s="26" t="n">
        <f aca="false">ROUND(G208*1.2363,2)</f>
        <v>25.69</v>
      </c>
      <c r="I208" s="26" t="n">
        <f aca="false">ROUND(F208*H208,2)</f>
        <v>488.11</v>
      </c>
      <c r="J208" s="27" t="n">
        <f aca="false">I208/$H$347</f>
        <v>0.000168896193771626</v>
      </c>
      <c r="L208" s="28" t="n">
        <v>25.41</v>
      </c>
    </row>
    <row r="209" customFormat="false" ht="39" hidden="false" customHeight="true" outlineLevel="0" collapsed="false">
      <c r="A209" s="23" t="s">
        <v>558</v>
      </c>
      <c r="B209" s="23" t="s">
        <v>559</v>
      </c>
      <c r="C209" s="23" t="s">
        <v>31</v>
      </c>
      <c r="D209" s="25" t="s">
        <v>560</v>
      </c>
      <c r="E209" s="23" t="s">
        <v>23</v>
      </c>
      <c r="F209" s="26" t="n">
        <v>7</v>
      </c>
      <c r="G209" s="26" t="n">
        <f aca="false">L209*$L$3</f>
        <v>13.757078</v>
      </c>
      <c r="H209" s="26" t="n">
        <f aca="false">ROUND(G209*1.2363,2)</f>
        <v>17.01</v>
      </c>
      <c r="I209" s="26" t="n">
        <f aca="false">ROUND(F209*H209,2)</f>
        <v>119.07</v>
      </c>
      <c r="J209" s="27" t="n">
        <f aca="false">I209/$H$347</f>
        <v>4.12006920415225E-005</v>
      </c>
      <c r="L209" s="28" t="n">
        <v>16.82</v>
      </c>
    </row>
    <row r="210" customFormat="false" ht="39" hidden="false" customHeight="true" outlineLevel="0" collapsed="false">
      <c r="A210" s="23" t="s">
        <v>561</v>
      </c>
      <c r="B210" s="23" t="s">
        <v>562</v>
      </c>
      <c r="C210" s="23" t="s">
        <v>31</v>
      </c>
      <c r="D210" s="25" t="s">
        <v>563</v>
      </c>
      <c r="E210" s="23" t="s">
        <v>23</v>
      </c>
      <c r="F210" s="26" t="n">
        <v>1</v>
      </c>
      <c r="G210" s="26" t="n">
        <f aca="false">L210*$L$3</f>
        <v>8.416191</v>
      </c>
      <c r="H210" s="26" t="n">
        <f aca="false">ROUND(G210*1.2363,2)</f>
        <v>10.4</v>
      </c>
      <c r="I210" s="26" t="n">
        <f aca="false">ROUND(F210*H210,2)</f>
        <v>10.4</v>
      </c>
      <c r="J210" s="27" t="n">
        <f aca="false">I210/$H$347</f>
        <v>3.59861591695502E-006</v>
      </c>
      <c r="L210" s="28" t="n">
        <v>10.29</v>
      </c>
    </row>
    <row r="211" customFormat="false" ht="39" hidden="false" customHeight="true" outlineLevel="0" collapsed="false">
      <c r="A211" s="23" t="s">
        <v>564</v>
      </c>
      <c r="B211" s="23" t="s">
        <v>565</v>
      </c>
      <c r="C211" s="23" t="s">
        <v>31</v>
      </c>
      <c r="D211" s="25" t="s">
        <v>566</v>
      </c>
      <c r="E211" s="23" t="s">
        <v>23</v>
      </c>
      <c r="F211" s="26" t="n">
        <v>11</v>
      </c>
      <c r="G211" s="26" t="n">
        <f aca="false">L211*$L$3</f>
        <v>9.209554</v>
      </c>
      <c r="H211" s="26" t="n">
        <f aca="false">ROUND(G211*1.2363,2)</f>
        <v>11.39</v>
      </c>
      <c r="I211" s="26" t="n">
        <f aca="false">ROUND(F211*H211,2)</f>
        <v>125.29</v>
      </c>
      <c r="J211" s="27" t="n">
        <f aca="false">I211/$H$347</f>
        <v>4.33529411764706E-005</v>
      </c>
      <c r="L211" s="28" t="n">
        <v>11.26</v>
      </c>
    </row>
    <row r="212" customFormat="false" ht="39" hidden="false" customHeight="true" outlineLevel="0" collapsed="false">
      <c r="A212" s="23" t="s">
        <v>567</v>
      </c>
      <c r="B212" s="23" t="s">
        <v>282</v>
      </c>
      <c r="C212" s="23" t="s">
        <v>31</v>
      </c>
      <c r="D212" s="25" t="s">
        <v>283</v>
      </c>
      <c r="E212" s="23" t="s">
        <v>23</v>
      </c>
      <c r="F212" s="26" t="n">
        <v>175</v>
      </c>
      <c r="G212" s="26" t="n">
        <f aca="false">L212*$L$3</f>
        <v>9.602146</v>
      </c>
      <c r="H212" s="26" t="n">
        <f aca="false">ROUND(G212*1.2363,2)</f>
        <v>11.87</v>
      </c>
      <c r="I212" s="26" t="n">
        <f aca="false">ROUND(F212*H212,2)</f>
        <v>2077.25</v>
      </c>
      <c r="J212" s="27" t="n">
        <f aca="false">I212/$H$347</f>
        <v>0.000718771626297578</v>
      </c>
      <c r="L212" s="28" t="n">
        <v>11.74</v>
      </c>
    </row>
    <row r="213" customFormat="false" ht="39" hidden="false" customHeight="true" outlineLevel="0" collapsed="false">
      <c r="A213" s="23" t="s">
        <v>568</v>
      </c>
      <c r="B213" s="23" t="s">
        <v>569</v>
      </c>
      <c r="C213" s="23" t="s">
        <v>31</v>
      </c>
      <c r="D213" s="25" t="s">
        <v>570</v>
      </c>
      <c r="E213" s="23" t="s">
        <v>23</v>
      </c>
      <c r="F213" s="26" t="n">
        <v>3</v>
      </c>
      <c r="G213" s="26" t="n">
        <f aca="false">L213*$L$3</f>
        <v>9.610325</v>
      </c>
      <c r="H213" s="26" t="n">
        <f aca="false">ROUND(G213*1.2363,2)</f>
        <v>11.88</v>
      </c>
      <c r="I213" s="26" t="n">
        <f aca="false">ROUND(F213*H213,2)</f>
        <v>35.64</v>
      </c>
      <c r="J213" s="27" t="n">
        <f aca="false">I213/$H$347</f>
        <v>1.23321799307958E-005</v>
      </c>
      <c r="L213" s="28" t="n">
        <v>11.75</v>
      </c>
    </row>
    <row r="214" customFormat="false" ht="39" hidden="false" customHeight="true" outlineLevel="0" collapsed="false">
      <c r="A214" s="23" t="s">
        <v>571</v>
      </c>
      <c r="B214" s="23" t="s">
        <v>572</v>
      </c>
      <c r="C214" s="23" t="s">
        <v>31</v>
      </c>
      <c r="D214" s="25" t="s">
        <v>573</v>
      </c>
      <c r="E214" s="23" t="s">
        <v>23</v>
      </c>
      <c r="F214" s="26" t="n">
        <v>7</v>
      </c>
      <c r="G214" s="26" t="n">
        <f aca="false">L214*$L$3</f>
        <v>5.537183</v>
      </c>
      <c r="H214" s="26" t="n">
        <f aca="false">ROUND(G214*1.2363,2)</f>
        <v>6.85</v>
      </c>
      <c r="I214" s="26" t="n">
        <f aca="false">ROUND(F214*H214,2)</f>
        <v>47.95</v>
      </c>
      <c r="J214" s="27" t="n">
        <f aca="false">I214/$H$347</f>
        <v>1.65916955017301E-005</v>
      </c>
      <c r="L214" s="28" t="n">
        <v>6.77</v>
      </c>
    </row>
    <row r="215" customFormat="false" ht="39" hidden="false" customHeight="true" outlineLevel="0" collapsed="false">
      <c r="A215" s="23" t="s">
        <v>574</v>
      </c>
      <c r="B215" s="23" t="s">
        <v>279</v>
      </c>
      <c r="C215" s="23" t="s">
        <v>31</v>
      </c>
      <c r="D215" s="25" t="s">
        <v>280</v>
      </c>
      <c r="E215" s="23" t="s">
        <v>23</v>
      </c>
      <c r="F215" s="26" t="n">
        <v>108</v>
      </c>
      <c r="G215" s="26" t="n">
        <f aca="false">L215*$L$3</f>
        <v>6.813107</v>
      </c>
      <c r="H215" s="26" t="n">
        <f aca="false">ROUND(G215*1.2363,2)</f>
        <v>8.42</v>
      </c>
      <c r="I215" s="26" t="n">
        <f aca="false">ROUND(F215*H215,2)</f>
        <v>909.36</v>
      </c>
      <c r="J215" s="27" t="n">
        <f aca="false">I215/$H$347</f>
        <v>0.000314657439446367</v>
      </c>
      <c r="L215" s="28" t="n">
        <v>8.33</v>
      </c>
    </row>
    <row r="216" customFormat="false" ht="39" hidden="false" customHeight="true" outlineLevel="0" collapsed="false">
      <c r="A216" s="23" t="s">
        <v>575</v>
      </c>
      <c r="B216" s="23" t="s">
        <v>576</v>
      </c>
      <c r="C216" s="23" t="s">
        <v>31</v>
      </c>
      <c r="D216" s="25" t="s">
        <v>577</v>
      </c>
      <c r="E216" s="23" t="s">
        <v>23</v>
      </c>
      <c r="F216" s="26" t="n">
        <v>2</v>
      </c>
      <c r="G216" s="26" t="n">
        <f aca="false">L216*$L$3</f>
        <v>7.418353</v>
      </c>
      <c r="H216" s="26" t="n">
        <f aca="false">ROUND(G216*1.2363,2)</f>
        <v>9.17</v>
      </c>
      <c r="I216" s="26" t="n">
        <f aca="false">ROUND(F216*H216,2)</f>
        <v>18.34</v>
      </c>
      <c r="J216" s="27" t="n">
        <f aca="false">I216/$H$347</f>
        <v>6.34602076124567E-006</v>
      </c>
      <c r="L216" s="28" t="n">
        <v>9.07</v>
      </c>
    </row>
    <row r="217" customFormat="false" ht="39" hidden="false" customHeight="true" outlineLevel="0" collapsed="false">
      <c r="A217" s="23" t="s">
        <v>578</v>
      </c>
      <c r="B217" s="23" t="s">
        <v>579</v>
      </c>
      <c r="C217" s="23" t="s">
        <v>31</v>
      </c>
      <c r="D217" s="25" t="s">
        <v>580</v>
      </c>
      <c r="E217" s="23" t="s">
        <v>23</v>
      </c>
      <c r="F217" s="26" t="n">
        <v>8</v>
      </c>
      <c r="G217" s="26" t="n">
        <f aca="false">L217*$L$3</f>
        <v>14.435935</v>
      </c>
      <c r="H217" s="26" t="n">
        <f aca="false">ROUND(G217*1.2363,2)</f>
        <v>17.85</v>
      </c>
      <c r="I217" s="26" t="n">
        <f aca="false">ROUND(F217*H217,2)</f>
        <v>142.8</v>
      </c>
      <c r="J217" s="27" t="n">
        <f aca="false">I217/$H$347</f>
        <v>4.94117647058824E-005</v>
      </c>
      <c r="L217" s="28" t="n">
        <v>17.65</v>
      </c>
    </row>
    <row r="218" customFormat="false" ht="39" hidden="false" customHeight="true" outlineLevel="0" collapsed="false">
      <c r="A218" s="23" t="s">
        <v>581</v>
      </c>
      <c r="B218" s="23" t="s">
        <v>582</v>
      </c>
      <c r="C218" s="23" t="s">
        <v>31</v>
      </c>
      <c r="D218" s="25" t="s">
        <v>583</v>
      </c>
      <c r="E218" s="23" t="s">
        <v>23</v>
      </c>
      <c r="F218" s="26" t="n">
        <v>40</v>
      </c>
      <c r="G218" s="26" t="n">
        <f aca="false">L218*$L$3</f>
        <v>12.644734</v>
      </c>
      <c r="H218" s="26" t="n">
        <f aca="false">ROUND(G218*1.2363,2)</f>
        <v>15.63</v>
      </c>
      <c r="I218" s="26" t="n">
        <f aca="false">ROUND(F218*H218,2)</f>
        <v>625.2</v>
      </c>
      <c r="J218" s="27" t="n">
        <f aca="false">I218/$H$347</f>
        <v>0.000216332179930796</v>
      </c>
      <c r="L218" s="28" t="n">
        <v>15.46</v>
      </c>
    </row>
    <row r="219" customFormat="false" ht="39" hidden="false" customHeight="true" outlineLevel="0" collapsed="false">
      <c r="A219" s="23" t="s">
        <v>584</v>
      </c>
      <c r="B219" s="23" t="s">
        <v>585</v>
      </c>
      <c r="C219" s="23" t="s">
        <v>31</v>
      </c>
      <c r="D219" s="25" t="s">
        <v>586</v>
      </c>
      <c r="E219" s="23" t="s">
        <v>23</v>
      </c>
      <c r="F219" s="26" t="n">
        <v>28</v>
      </c>
      <c r="G219" s="26" t="n">
        <f aca="false">L219*$L$3</f>
        <v>22.026047</v>
      </c>
      <c r="H219" s="26" t="n">
        <f aca="false">ROUND(G219*1.2363,2)</f>
        <v>27.23</v>
      </c>
      <c r="I219" s="26" t="n">
        <f aca="false">ROUND(F219*H219,2)</f>
        <v>762.44</v>
      </c>
      <c r="J219" s="27" t="n">
        <f aca="false">I219/$H$347</f>
        <v>0.000263820069204152</v>
      </c>
      <c r="L219" s="28" t="n">
        <v>26.93</v>
      </c>
    </row>
    <row r="220" customFormat="false" ht="39" hidden="false" customHeight="true" outlineLevel="0" collapsed="false">
      <c r="A220" s="23" t="s">
        <v>587</v>
      </c>
      <c r="B220" s="23" t="s">
        <v>588</v>
      </c>
      <c r="C220" s="23" t="s">
        <v>31</v>
      </c>
      <c r="D220" s="25" t="s">
        <v>589</v>
      </c>
      <c r="E220" s="23" t="s">
        <v>23</v>
      </c>
      <c r="F220" s="26" t="n">
        <v>8</v>
      </c>
      <c r="G220" s="26" t="n">
        <f aca="false">L220*$L$3</f>
        <v>7.025761</v>
      </c>
      <c r="H220" s="26" t="n">
        <f aca="false">ROUND(G220*1.2363,2)</f>
        <v>8.69</v>
      </c>
      <c r="I220" s="26" t="n">
        <f aca="false">ROUND(F220*H220,2)</f>
        <v>69.52</v>
      </c>
      <c r="J220" s="27" t="n">
        <f aca="false">I220/$H$347</f>
        <v>2.40553633217993E-005</v>
      </c>
      <c r="L220" s="28" t="n">
        <v>8.59</v>
      </c>
    </row>
    <row r="221" customFormat="false" ht="51.75" hidden="false" customHeight="true" outlineLevel="0" collapsed="false">
      <c r="A221" s="23" t="s">
        <v>590</v>
      </c>
      <c r="B221" s="23" t="s">
        <v>591</v>
      </c>
      <c r="C221" s="23" t="s">
        <v>31</v>
      </c>
      <c r="D221" s="25" t="s">
        <v>592</v>
      </c>
      <c r="E221" s="23" t="s">
        <v>23</v>
      </c>
      <c r="F221" s="26" t="n">
        <v>8</v>
      </c>
      <c r="G221" s="26" t="n">
        <f aca="false">L221*$L$3</f>
        <v>5.97067</v>
      </c>
      <c r="H221" s="26" t="n">
        <f aca="false">ROUND(G221*1.2363,2)</f>
        <v>7.38</v>
      </c>
      <c r="I221" s="26" t="n">
        <f aca="false">ROUND(F221*H221,2)</f>
        <v>59.04</v>
      </c>
      <c r="J221" s="27" t="n">
        <f aca="false">I221/$H$347</f>
        <v>2.04290657439446E-005</v>
      </c>
      <c r="L221" s="28" t="n">
        <v>7.3</v>
      </c>
    </row>
    <row r="222" customFormat="false" ht="51.75" hidden="false" customHeight="true" outlineLevel="0" collapsed="false">
      <c r="A222" s="23" t="s">
        <v>593</v>
      </c>
      <c r="B222" s="23" t="s">
        <v>594</v>
      </c>
      <c r="C222" s="23" t="s">
        <v>31</v>
      </c>
      <c r="D222" s="25" t="s">
        <v>595</v>
      </c>
      <c r="E222" s="23" t="s">
        <v>23</v>
      </c>
      <c r="F222" s="26" t="n">
        <v>5</v>
      </c>
      <c r="G222" s="26" t="n">
        <f aca="false">L222*$L$3</f>
        <v>3.705087</v>
      </c>
      <c r="H222" s="26" t="n">
        <f aca="false">ROUND(G222*1.2363,2)</f>
        <v>4.58</v>
      </c>
      <c r="I222" s="26" t="n">
        <f aca="false">ROUND(F222*H222,2)</f>
        <v>22.9</v>
      </c>
      <c r="J222" s="27" t="n">
        <f aca="false">I222/$H$347</f>
        <v>7.92387543252595E-006</v>
      </c>
      <c r="L222" s="28" t="n">
        <v>4.53</v>
      </c>
    </row>
    <row r="223" customFormat="false" ht="51.75" hidden="false" customHeight="true" outlineLevel="0" collapsed="false">
      <c r="A223" s="23" t="s">
        <v>596</v>
      </c>
      <c r="B223" s="23" t="s">
        <v>597</v>
      </c>
      <c r="C223" s="23" t="s">
        <v>31</v>
      </c>
      <c r="D223" s="25" t="s">
        <v>598</v>
      </c>
      <c r="E223" s="23" t="s">
        <v>23</v>
      </c>
      <c r="F223" s="26" t="n">
        <v>35</v>
      </c>
      <c r="G223" s="26" t="n">
        <f aca="false">L223*$L$3</f>
        <v>2.437342</v>
      </c>
      <c r="H223" s="26" t="n">
        <f aca="false">ROUND(G223*1.2363,2)</f>
        <v>3.01</v>
      </c>
      <c r="I223" s="26" t="n">
        <f aca="false">ROUND(F223*H223,2)</f>
        <v>105.35</v>
      </c>
      <c r="J223" s="27" t="n">
        <f aca="false">I223/$H$347</f>
        <v>3.64532871972318E-005</v>
      </c>
      <c r="L223" s="28" t="n">
        <v>2.98</v>
      </c>
    </row>
    <row r="224" customFormat="false" ht="24" hidden="false" customHeight="true" outlineLevel="0" collapsed="false">
      <c r="A224" s="18" t="s">
        <v>599</v>
      </c>
      <c r="B224" s="19"/>
      <c r="C224" s="18"/>
      <c r="D224" s="20" t="s">
        <v>600</v>
      </c>
      <c r="E224" s="18"/>
      <c r="F224" s="21" t="n">
        <v>1</v>
      </c>
      <c r="G224" s="26"/>
      <c r="H224" s="21" t="n">
        <f aca="false">I224</f>
        <v>19346.28</v>
      </c>
      <c r="I224" s="21" t="n">
        <f aca="false">SUM(I225:I243)</f>
        <v>19346.28</v>
      </c>
      <c r="J224" s="30" t="n">
        <f aca="false">SUM(J225:J243)</f>
        <v>0.00669421453287197</v>
      </c>
      <c r="L224" s="29"/>
    </row>
    <row r="225" customFormat="false" ht="39" hidden="false" customHeight="true" outlineLevel="0" collapsed="false">
      <c r="A225" s="23" t="s">
        <v>601</v>
      </c>
      <c r="B225" s="23" t="s">
        <v>602</v>
      </c>
      <c r="C225" s="23" t="s">
        <v>31</v>
      </c>
      <c r="D225" s="25" t="s">
        <v>603</v>
      </c>
      <c r="E225" s="23" t="s">
        <v>52</v>
      </c>
      <c r="F225" s="26" t="n">
        <v>89</v>
      </c>
      <c r="G225" s="26" t="n">
        <f aca="false">L225*$L$3</f>
        <v>28.659216</v>
      </c>
      <c r="H225" s="26" t="n">
        <f aca="false">ROUND(G225*1.2363,2)</f>
        <v>35.43</v>
      </c>
      <c r="I225" s="26" t="n">
        <f aca="false">ROUND(F225*H225,2)</f>
        <v>3153.27</v>
      </c>
      <c r="J225" s="27" t="n">
        <f aca="false">I225/$H$347</f>
        <v>0.00109109688581315</v>
      </c>
      <c r="L225" s="28" t="n">
        <v>35.04</v>
      </c>
    </row>
    <row r="226" customFormat="false" ht="39" hidden="false" customHeight="true" outlineLevel="0" collapsed="false">
      <c r="A226" s="23" t="s">
        <v>604</v>
      </c>
      <c r="B226" s="23" t="s">
        <v>605</v>
      </c>
      <c r="C226" s="23" t="s">
        <v>31</v>
      </c>
      <c r="D226" s="25" t="s">
        <v>606</v>
      </c>
      <c r="E226" s="23" t="s">
        <v>52</v>
      </c>
      <c r="F226" s="26" t="n">
        <v>16</v>
      </c>
      <c r="G226" s="26" t="n">
        <f aca="false">L226*$L$3</f>
        <v>25.673881</v>
      </c>
      <c r="H226" s="26" t="n">
        <f aca="false">ROUND(G226*1.2363,2)</f>
        <v>31.74</v>
      </c>
      <c r="I226" s="26" t="n">
        <f aca="false">ROUND(F226*H226,2)</f>
        <v>507.84</v>
      </c>
      <c r="J226" s="27" t="n">
        <f aca="false">I226/$H$347</f>
        <v>0.000175723183391003</v>
      </c>
      <c r="L226" s="28" t="n">
        <v>31.39</v>
      </c>
    </row>
    <row r="227" customFormat="false" ht="39" hidden="false" customHeight="true" outlineLevel="0" collapsed="false">
      <c r="A227" s="23" t="s">
        <v>607</v>
      </c>
      <c r="B227" s="23" t="s">
        <v>608</v>
      </c>
      <c r="C227" s="23" t="s">
        <v>31</v>
      </c>
      <c r="D227" s="25" t="s">
        <v>609</v>
      </c>
      <c r="E227" s="23" t="s">
        <v>52</v>
      </c>
      <c r="F227" s="26" t="n">
        <v>82</v>
      </c>
      <c r="G227" s="26" t="n">
        <f aca="false">L227*$L$3</f>
        <v>20.570185</v>
      </c>
      <c r="H227" s="26" t="n">
        <f aca="false">ROUND(G227*1.2363,2)</f>
        <v>25.43</v>
      </c>
      <c r="I227" s="26" t="n">
        <f aca="false">ROUND(F227*H227,2)</f>
        <v>2085.26</v>
      </c>
      <c r="J227" s="27" t="n">
        <f aca="false">I227/$H$347</f>
        <v>0.000721543252595156</v>
      </c>
      <c r="L227" s="28" t="n">
        <v>25.15</v>
      </c>
    </row>
    <row r="228" customFormat="false" ht="39" hidden="false" customHeight="true" outlineLevel="0" collapsed="false">
      <c r="A228" s="23" t="s">
        <v>610</v>
      </c>
      <c r="B228" s="23" t="s">
        <v>611</v>
      </c>
      <c r="C228" s="23" t="s">
        <v>31</v>
      </c>
      <c r="D228" s="25" t="s">
        <v>612</v>
      </c>
      <c r="E228" s="23" t="s">
        <v>52</v>
      </c>
      <c r="F228" s="26" t="n">
        <v>56</v>
      </c>
      <c r="G228" s="26" t="n">
        <f aca="false">L228*$L$3</f>
        <v>16.11263</v>
      </c>
      <c r="H228" s="26" t="n">
        <f aca="false">ROUND(G228*1.2363,2)</f>
        <v>19.92</v>
      </c>
      <c r="I228" s="26" t="n">
        <f aca="false">ROUND(F228*H228,2)</f>
        <v>1115.52</v>
      </c>
      <c r="J228" s="27" t="n">
        <f aca="false">I228/$H$347</f>
        <v>0.000385993079584775</v>
      </c>
      <c r="L228" s="28" t="n">
        <v>19.7</v>
      </c>
    </row>
    <row r="229" customFormat="false" ht="39" hidden="false" customHeight="true" outlineLevel="0" collapsed="false">
      <c r="A229" s="23" t="s">
        <v>613</v>
      </c>
      <c r="B229" s="23" t="s">
        <v>614</v>
      </c>
      <c r="C229" s="23" t="s">
        <v>31</v>
      </c>
      <c r="D229" s="25" t="s">
        <v>615</v>
      </c>
      <c r="E229" s="23" t="s">
        <v>23</v>
      </c>
      <c r="F229" s="26" t="n">
        <v>6</v>
      </c>
      <c r="G229" s="26" t="n">
        <f aca="false">L229*$L$3</f>
        <v>13.977911</v>
      </c>
      <c r="H229" s="26" t="n">
        <f aca="false">ROUND(G229*1.2363,2)</f>
        <v>17.28</v>
      </c>
      <c r="I229" s="26" t="n">
        <f aca="false">ROUND(F229*H229,2)</f>
        <v>103.68</v>
      </c>
      <c r="J229" s="27" t="n">
        <f aca="false">I229/$H$347</f>
        <v>3.58754325259516E-005</v>
      </c>
      <c r="L229" s="28" t="n">
        <v>17.09</v>
      </c>
    </row>
    <row r="230" customFormat="false" ht="25.5" hidden="false" customHeight="true" outlineLevel="0" collapsed="false">
      <c r="A230" s="23" t="s">
        <v>616</v>
      </c>
      <c r="B230" s="23" t="s">
        <v>617</v>
      </c>
      <c r="C230" s="23" t="s">
        <v>31</v>
      </c>
      <c r="D230" s="25" t="s">
        <v>618</v>
      </c>
      <c r="E230" s="23" t="s">
        <v>23</v>
      </c>
      <c r="F230" s="26" t="n">
        <v>1</v>
      </c>
      <c r="G230" s="26" t="n">
        <f aca="false">L230*$L$3</f>
        <v>223.720187</v>
      </c>
      <c r="H230" s="26" t="n">
        <f aca="false">ROUND(G230*1.2363,2)</f>
        <v>276.59</v>
      </c>
      <c r="I230" s="26" t="n">
        <f aca="false">ROUND(F230*H230,2)</f>
        <v>276.59</v>
      </c>
      <c r="J230" s="27" t="n">
        <f aca="false">I230/$H$347</f>
        <v>9.57058823529412E-005</v>
      </c>
      <c r="L230" s="28" t="n">
        <v>273.53</v>
      </c>
    </row>
    <row r="231" customFormat="false" ht="51.75" hidden="false" customHeight="true" outlineLevel="0" collapsed="false">
      <c r="A231" s="23" t="s">
        <v>619</v>
      </c>
      <c r="B231" s="23" t="s">
        <v>620</v>
      </c>
      <c r="C231" s="23" t="s">
        <v>31</v>
      </c>
      <c r="D231" s="25" t="s">
        <v>621</v>
      </c>
      <c r="E231" s="23" t="s">
        <v>23</v>
      </c>
      <c r="F231" s="26" t="n">
        <v>25</v>
      </c>
      <c r="G231" s="26" t="n">
        <f aca="false">L231*$L$3</f>
        <v>18.500898</v>
      </c>
      <c r="H231" s="26" t="n">
        <f aca="false">ROUND(G231*1.2363,2)</f>
        <v>22.87</v>
      </c>
      <c r="I231" s="26" t="n">
        <f aca="false">ROUND(F231*H231,2)</f>
        <v>571.75</v>
      </c>
      <c r="J231" s="27" t="n">
        <f aca="false">I231/$H$347</f>
        <v>0.000197837370242215</v>
      </c>
      <c r="L231" s="28" t="n">
        <v>22.62</v>
      </c>
    </row>
    <row r="232" customFormat="false" ht="51.75" hidden="false" customHeight="true" outlineLevel="0" collapsed="false">
      <c r="A232" s="23" t="s">
        <v>622</v>
      </c>
      <c r="B232" s="23" t="s">
        <v>623</v>
      </c>
      <c r="C232" s="23" t="s">
        <v>31</v>
      </c>
      <c r="D232" s="25" t="s">
        <v>624</v>
      </c>
      <c r="E232" s="23" t="s">
        <v>23</v>
      </c>
      <c r="F232" s="26" t="n">
        <v>3</v>
      </c>
      <c r="G232" s="26" t="n">
        <f aca="false">L232*$L$3</f>
        <v>10.730848</v>
      </c>
      <c r="H232" s="26" t="n">
        <f aca="false">ROUND(G232*1.2363,2)</f>
        <v>13.27</v>
      </c>
      <c r="I232" s="26" t="n">
        <f aca="false">ROUND(F232*H232,2)</f>
        <v>39.81</v>
      </c>
      <c r="J232" s="27" t="n">
        <f aca="false">I232/$H$347</f>
        <v>1.37750865051903E-005</v>
      </c>
      <c r="L232" s="28" t="n">
        <v>13.12</v>
      </c>
    </row>
    <row r="233" customFormat="false" ht="51.75" hidden="false" customHeight="true" outlineLevel="0" collapsed="false">
      <c r="A233" s="23" t="s">
        <v>625</v>
      </c>
      <c r="B233" s="23" t="s">
        <v>626</v>
      </c>
      <c r="C233" s="23" t="s">
        <v>31</v>
      </c>
      <c r="D233" s="25" t="s">
        <v>627</v>
      </c>
      <c r="E233" s="23" t="s">
        <v>23</v>
      </c>
      <c r="F233" s="26" t="n">
        <v>105</v>
      </c>
      <c r="G233" s="26" t="n">
        <f aca="false">L233*$L$3</f>
        <v>13.307233</v>
      </c>
      <c r="H233" s="26" t="n">
        <f aca="false">ROUND(G233*1.2363,2)</f>
        <v>16.45</v>
      </c>
      <c r="I233" s="26" t="n">
        <f aca="false">ROUND(F233*H233,2)</f>
        <v>1727.25</v>
      </c>
      <c r="J233" s="27" t="n">
        <f aca="false">I233/$H$347</f>
        <v>0.000597664359861592</v>
      </c>
      <c r="L233" s="28" t="n">
        <v>16.27</v>
      </c>
    </row>
    <row r="234" customFormat="false" ht="51.75" hidden="false" customHeight="true" outlineLevel="0" collapsed="false">
      <c r="A234" s="23" t="s">
        <v>628</v>
      </c>
      <c r="B234" s="23" t="s">
        <v>629</v>
      </c>
      <c r="C234" s="23" t="s">
        <v>31</v>
      </c>
      <c r="D234" s="25" t="s">
        <v>630</v>
      </c>
      <c r="E234" s="23" t="s">
        <v>23</v>
      </c>
      <c r="F234" s="26" t="n">
        <v>12</v>
      </c>
      <c r="G234" s="26" t="n">
        <f aca="false">L234*$L$3</f>
        <v>39.406422</v>
      </c>
      <c r="H234" s="26" t="n">
        <f aca="false">ROUND(G234*1.2363,2)</f>
        <v>48.72</v>
      </c>
      <c r="I234" s="26" t="n">
        <f aca="false">ROUND(F234*H234,2)</f>
        <v>584.64</v>
      </c>
      <c r="J234" s="27" t="n">
        <f aca="false">I234/$H$347</f>
        <v>0.000202297577854671</v>
      </c>
      <c r="L234" s="28" t="n">
        <v>48.18</v>
      </c>
    </row>
    <row r="235" customFormat="false" ht="51.75" hidden="false" customHeight="true" outlineLevel="0" collapsed="false">
      <c r="A235" s="23" t="s">
        <v>631</v>
      </c>
      <c r="B235" s="23" t="s">
        <v>632</v>
      </c>
      <c r="C235" s="23" t="s">
        <v>31</v>
      </c>
      <c r="D235" s="25" t="s">
        <v>633</v>
      </c>
      <c r="E235" s="23" t="s">
        <v>23</v>
      </c>
      <c r="F235" s="26" t="n">
        <v>20</v>
      </c>
      <c r="G235" s="26" t="n">
        <f aca="false">L235*$L$3</f>
        <v>21.862467</v>
      </c>
      <c r="H235" s="26" t="n">
        <f aca="false">ROUND(G235*1.2363,2)</f>
        <v>27.03</v>
      </c>
      <c r="I235" s="26" t="n">
        <f aca="false">ROUND(F235*H235,2)</f>
        <v>540.6</v>
      </c>
      <c r="J235" s="27" t="n">
        <f aca="false">I235/$H$347</f>
        <v>0.000187058823529412</v>
      </c>
      <c r="L235" s="28" t="n">
        <v>26.73</v>
      </c>
    </row>
    <row r="236" customFormat="false" ht="51.75" hidden="false" customHeight="true" outlineLevel="0" collapsed="false">
      <c r="A236" s="23" t="s">
        <v>634</v>
      </c>
      <c r="B236" s="23" t="s">
        <v>635</v>
      </c>
      <c r="C236" s="23" t="s">
        <v>31</v>
      </c>
      <c r="D236" s="25" t="s">
        <v>636</v>
      </c>
      <c r="E236" s="23" t="s">
        <v>23</v>
      </c>
      <c r="F236" s="26" t="n">
        <v>5</v>
      </c>
      <c r="G236" s="26" t="n">
        <f aca="false">L236*$L$3</f>
        <v>15.842723</v>
      </c>
      <c r="H236" s="26" t="n">
        <f aca="false">ROUND(G236*1.2363,2)</f>
        <v>19.59</v>
      </c>
      <c r="I236" s="26" t="n">
        <f aca="false">ROUND(F236*H236,2)</f>
        <v>97.95</v>
      </c>
      <c r="J236" s="27" t="n">
        <f aca="false">I236/$H$347</f>
        <v>3.38927335640138E-005</v>
      </c>
      <c r="L236" s="28" t="n">
        <v>19.37</v>
      </c>
    </row>
    <row r="237" customFormat="false" ht="51.75" hidden="false" customHeight="true" outlineLevel="0" collapsed="false">
      <c r="A237" s="23" t="s">
        <v>637</v>
      </c>
      <c r="B237" s="23" t="s">
        <v>638</v>
      </c>
      <c r="C237" s="23" t="s">
        <v>31</v>
      </c>
      <c r="D237" s="25" t="s">
        <v>639</v>
      </c>
      <c r="E237" s="23" t="s">
        <v>23</v>
      </c>
      <c r="F237" s="26" t="n">
        <v>35</v>
      </c>
      <c r="G237" s="26" t="n">
        <f aca="false">L237*$L$3</f>
        <v>7.565575</v>
      </c>
      <c r="H237" s="26" t="n">
        <f aca="false">ROUND(G237*1.2363,2)</f>
        <v>9.35</v>
      </c>
      <c r="I237" s="26" t="n">
        <f aca="false">ROUND(F237*H237,2)</f>
        <v>327.25</v>
      </c>
      <c r="J237" s="27" t="n">
        <f aca="false">I237/$H$347</f>
        <v>0.000113235294117647</v>
      </c>
      <c r="L237" s="28" t="n">
        <v>9.25</v>
      </c>
    </row>
    <row r="238" customFormat="false" ht="51.75" hidden="false" customHeight="true" outlineLevel="0" collapsed="false">
      <c r="A238" s="23" t="s">
        <v>640</v>
      </c>
      <c r="B238" s="23" t="s">
        <v>641</v>
      </c>
      <c r="C238" s="23" t="s">
        <v>31</v>
      </c>
      <c r="D238" s="25" t="s">
        <v>642</v>
      </c>
      <c r="E238" s="23" t="s">
        <v>23</v>
      </c>
      <c r="F238" s="26" t="n">
        <v>30</v>
      </c>
      <c r="G238" s="26" t="n">
        <f aca="false">L238*$L$3</f>
        <v>7.393816</v>
      </c>
      <c r="H238" s="26" t="n">
        <f aca="false">ROUND(G238*1.2363,2)</f>
        <v>9.14</v>
      </c>
      <c r="I238" s="26" t="n">
        <f aca="false">ROUND(F238*H238,2)</f>
        <v>274.2</v>
      </c>
      <c r="J238" s="27" t="n">
        <f aca="false">I238/$H$347</f>
        <v>9.4878892733564E-005</v>
      </c>
      <c r="L238" s="28" t="n">
        <v>9.04</v>
      </c>
    </row>
    <row r="239" customFormat="false" ht="51.75" hidden="false" customHeight="true" outlineLevel="0" collapsed="false">
      <c r="A239" s="23" t="s">
        <v>643</v>
      </c>
      <c r="B239" s="23" t="s">
        <v>644</v>
      </c>
      <c r="C239" s="23" t="s">
        <v>31</v>
      </c>
      <c r="D239" s="25" t="s">
        <v>645</v>
      </c>
      <c r="E239" s="23" t="s">
        <v>23</v>
      </c>
      <c r="F239" s="26" t="n">
        <v>8</v>
      </c>
      <c r="G239" s="26" t="n">
        <f aca="false">L239*$L$3</f>
        <v>22.524966</v>
      </c>
      <c r="H239" s="26" t="n">
        <f aca="false">ROUND(G239*1.2363,2)</f>
        <v>27.85</v>
      </c>
      <c r="I239" s="26" t="n">
        <f aca="false">ROUND(F239*H239,2)</f>
        <v>222.8</v>
      </c>
      <c r="J239" s="27" t="n">
        <f aca="false">I239/$H$347</f>
        <v>7.70934256055363E-005</v>
      </c>
      <c r="L239" s="28" t="n">
        <v>27.54</v>
      </c>
    </row>
    <row r="240" customFormat="false" ht="51.75" hidden="false" customHeight="true" outlineLevel="0" collapsed="false">
      <c r="A240" s="23" t="s">
        <v>646</v>
      </c>
      <c r="B240" s="23" t="s">
        <v>647</v>
      </c>
      <c r="C240" s="23" t="s">
        <v>31</v>
      </c>
      <c r="D240" s="25" t="s">
        <v>648</v>
      </c>
      <c r="E240" s="23" t="s">
        <v>23</v>
      </c>
      <c r="F240" s="26" t="n">
        <v>19</v>
      </c>
      <c r="G240" s="26" t="n">
        <f aca="false">L240*$L$3</f>
        <v>8.146284</v>
      </c>
      <c r="H240" s="26" t="n">
        <f aca="false">ROUND(G240*1.2363,2)</f>
        <v>10.07</v>
      </c>
      <c r="I240" s="26" t="n">
        <f aca="false">ROUND(F240*H240,2)</f>
        <v>191.33</v>
      </c>
      <c r="J240" s="27" t="n">
        <f aca="false">I240/$H$347</f>
        <v>6.6204152249135E-005</v>
      </c>
      <c r="L240" s="28" t="n">
        <v>9.96</v>
      </c>
    </row>
    <row r="241" customFormat="false" ht="51.75" hidden="false" customHeight="true" outlineLevel="0" collapsed="false">
      <c r="A241" s="23" t="s">
        <v>649</v>
      </c>
      <c r="B241" s="23" t="s">
        <v>650</v>
      </c>
      <c r="C241" s="23" t="s">
        <v>31</v>
      </c>
      <c r="D241" s="25" t="s">
        <v>651</v>
      </c>
      <c r="E241" s="23" t="s">
        <v>23</v>
      </c>
      <c r="F241" s="26" t="n">
        <v>20</v>
      </c>
      <c r="G241" s="26" t="n">
        <f aca="false">L241*$L$3</f>
        <v>7.573754</v>
      </c>
      <c r="H241" s="26" t="n">
        <f aca="false">ROUND(G241*1.2363,2)</f>
        <v>9.36</v>
      </c>
      <c r="I241" s="26" t="n">
        <f aca="false">ROUND(F241*H241,2)</f>
        <v>187.2</v>
      </c>
      <c r="J241" s="27" t="n">
        <f aca="false">I241/$H$347</f>
        <v>6.47750865051903E-005</v>
      </c>
      <c r="L241" s="28" t="n">
        <v>9.26</v>
      </c>
    </row>
    <row r="242" customFormat="false" ht="64.5" hidden="false" customHeight="true" outlineLevel="0" collapsed="false">
      <c r="A242" s="23" t="s">
        <v>652</v>
      </c>
      <c r="B242" s="23" t="s">
        <v>653</v>
      </c>
      <c r="C242" s="23" t="s">
        <v>31</v>
      </c>
      <c r="D242" s="25" t="s">
        <v>654</v>
      </c>
      <c r="E242" s="23" t="s">
        <v>23</v>
      </c>
      <c r="F242" s="26" t="n">
        <v>1</v>
      </c>
      <c r="G242" s="26" t="n">
        <f aca="false">L242*$L$3</f>
        <v>795.456824</v>
      </c>
      <c r="H242" s="26" t="n">
        <f aca="false">ROUND(G242*1.2363,2)</f>
        <v>983.42</v>
      </c>
      <c r="I242" s="26" t="n">
        <f aca="false">ROUND(F242*H242,2)</f>
        <v>983.42</v>
      </c>
      <c r="J242" s="27" t="n">
        <f aca="false">I242/$H$347</f>
        <v>0.000340283737024221</v>
      </c>
      <c r="L242" s="28" t="n">
        <v>972.56</v>
      </c>
    </row>
    <row r="243" customFormat="false" ht="39" hidden="false" customHeight="true" outlineLevel="0" collapsed="false">
      <c r="A243" s="23" t="s">
        <v>655</v>
      </c>
      <c r="B243" s="23" t="s">
        <v>656</v>
      </c>
      <c r="C243" s="23" t="s">
        <v>31</v>
      </c>
      <c r="D243" s="25" t="s">
        <v>657</v>
      </c>
      <c r="E243" s="23" t="s">
        <v>23</v>
      </c>
      <c r="F243" s="26" t="n">
        <v>12</v>
      </c>
      <c r="G243" s="26" t="n">
        <f aca="false">L243*$L$3</f>
        <v>428.424199</v>
      </c>
      <c r="H243" s="26" t="n">
        <f aca="false">ROUND(G243*1.2363,2)</f>
        <v>529.66</v>
      </c>
      <c r="I243" s="26" t="n">
        <f aca="false">ROUND(F243*H243,2)</f>
        <v>6355.92</v>
      </c>
      <c r="J243" s="27" t="n">
        <f aca="false">I243/$H$347</f>
        <v>0.00219928027681661</v>
      </c>
      <c r="L243" s="28" t="n">
        <v>523.81</v>
      </c>
    </row>
    <row r="244" customFormat="false" ht="24" hidden="false" customHeight="true" outlineLevel="0" collapsed="false">
      <c r="A244" s="18" t="s">
        <v>658</v>
      </c>
      <c r="B244" s="19"/>
      <c r="C244" s="18"/>
      <c r="D244" s="20" t="s">
        <v>659</v>
      </c>
      <c r="E244" s="18"/>
      <c r="F244" s="21" t="n">
        <v>1</v>
      </c>
      <c r="G244" s="26"/>
      <c r="H244" s="21" t="n">
        <f aca="false">I244</f>
        <v>32931.73</v>
      </c>
      <c r="I244" s="21" t="n">
        <f aca="false">SUM(I245:I262)</f>
        <v>32931.73</v>
      </c>
      <c r="J244" s="30" t="n">
        <f aca="false">SUM(J245:J262)</f>
        <v>0.011395062283737</v>
      </c>
      <c r="L244" s="29"/>
    </row>
    <row r="245" customFormat="false" ht="39" hidden="false" customHeight="true" outlineLevel="0" collapsed="false">
      <c r="A245" s="23" t="s">
        <v>660</v>
      </c>
      <c r="B245" s="23" t="s">
        <v>661</v>
      </c>
      <c r="C245" s="23" t="s">
        <v>31</v>
      </c>
      <c r="D245" s="25" t="s">
        <v>662</v>
      </c>
      <c r="E245" s="23" t="s">
        <v>23</v>
      </c>
      <c r="F245" s="26" t="n">
        <v>10</v>
      </c>
      <c r="G245" s="26" t="n">
        <f aca="false">L245*$L$3</f>
        <v>596.862525</v>
      </c>
      <c r="H245" s="26" t="n">
        <f aca="false">ROUND(G245*1.2363,2)</f>
        <v>737.9</v>
      </c>
      <c r="I245" s="26" t="n">
        <f aca="false">ROUND(F245*H245,2)</f>
        <v>7379</v>
      </c>
      <c r="J245" s="27" t="n">
        <f aca="false">I245/$H$347</f>
        <v>0.00255328719723183</v>
      </c>
      <c r="L245" s="28" t="n">
        <v>729.75</v>
      </c>
    </row>
    <row r="246" customFormat="false" ht="39" hidden="false" customHeight="true" outlineLevel="0" collapsed="false">
      <c r="A246" s="23" t="s">
        <v>663</v>
      </c>
      <c r="B246" s="23" t="s">
        <v>664</v>
      </c>
      <c r="C246" s="23" t="s">
        <v>31</v>
      </c>
      <c r="D246" s="25" t="s">
        <v>665</v>
      </c>
      <c r="E246" s="23" t="s">
        <v>52</v>
      </c>
      <c r="F246" s="26" t="n">
        <v>149.54</v>
      </c>
      <c r="G246" s="26" t="n">
        <f aca="false">L246*$L$3</f>
        <v>43.823082</v>
      </c>
      <c r="H246" s="26" t="n">
        <f aca="false">ROUND(G246*1.2363,2)</f>
        <v>54.18</v>
      </c>
      <c r="I246" s="26" t="n">
        <f aca="false">ROUND(F246*H246,2)</f>
        <v>8102.08</v>
      </c>
      <c r="J246" s="27" t="n">
        <f aca="false">I246/$H$347</f>
        <v>0.00280348788927336</v>
      </c>
      <c r="L246" s="28" t="n">
        <v>53.58</v>
      </c>
    </row>
    <row r="247" customFormat="false" ht="39" hidden="false" customHeight="true" outlineLevel="0" collapsed="false">
      <c r="A247" s="23" t="s">
        <v>666</v>
      </c>
      <c r="B247" s="23" t="s">
        <v>602</v>
      </c>
      <c r="C247" s="23" t="s">
        <v>31</v>
      </c>
      <c r="D247" s="25" t="s">
        <v>603</v>
      </c>
      <c r="E247" s="23" t="s">
        <v>52</v>
      </c>
      <c r="F247" s="26" t="n">
        <v>150</v>
      </c>
      <c r="G247" s="26" t="n">
        <f aca="false">L247*$L$3</f>
        <v>28.659216</v>
      </c>
      <c r="H247" s="26" t="n">
        <f aca="false">ROUND(G247*1.2363,2)</f>
        <v>35.43</v>
      </c>
      <c r="I247" s="26" t="n">
        <f aca="false">ROUND(F247*H247,2)</f>
        <v>5314.5</v>
      </c>
      <c r="J247" s="27" t="n">
        <f aca="false">I247/$H$347</f>
        <v>0.00183892733564014</v>
      </c>
      <c r="L247" s="28" t="n">
        <v>35.04</v>
      </c>
    </row>
    <row r="248" customFormat="false" ht="39" hidden="false" customHeight="true" outlineLevel="0" collapsed="false">
      <c r="A248" s="23" t="s">
        <v>667</v>
      </c>
      <c r="B248" s="23" t="s">
        <v>605</v>
      </c>
      <c r="C248" s="23" t="s">
        <v>31</v>
      </c>
      <c r="D248" s="25" t="s">
        <v>606</v>
      </c>
      <c r="E248" s="23" t="s">
        <v>52</v>
      </c>
      <c r="F248" s="26" t="n">
        <v>126.25</v>
      </c>
      <c r="G248" s="26" t="n">
        <f aca="false">L248*$L$3</f>
        <v>25.673881</v>
      </c>
      <c r="H248" s="26" t="n">
        <f aca="false">ROUND(G248*1.2363,2)</f>
        <v>31.74</v>
      </c>
      <c r="I248" s="26" t="n">
        <f aca="false">ROUND(F248*H248,2)</f>
        <v>4007.18</v>
      </c>
      <c r="J248" s="27" t="n">
        <f aca="false">I248/$H$347</f>
        <v>0.00138656747404844</v>
      </c>
      <c r="L248" s="28" t="n">
        <v>31.39</v>
      </c>
    </row>
    <row r="249" customFormat="false" ht="39" hidden="false" customHeight="true" outlineLevel="0" collapsed="false">
      <c r="A249" s="23" t="s">
        <v>668</v>
      </c>
      <c r="B249" s="23" t="s">
        <v>608</v>
      </c>
      <c r="C249" s="23" t="s">
        <v>31</v>
      </c>
      <c r="D249" s="25" t="s">
        <v>609</v>
      </c>
      <c r="E249" s="23" t="s">
        <v>52</v>
      </c>
      <c r="F249" s="26" t="n">
        <v>21.13</v>
      </c>
      <c r="G249" s="26" t="n">
        <f aca="false">L249*$L$3</f>
        <v>20.570185</v>
      </c>
      <c r="H249" s="26" t="n">
        <f aca="false">ROUND(G249*1.2363,2)</f>
        <v>25.43</v>
      </c>
      <c r="I249" s="26" t="n">
        <f aca="false">ROUND(F249*H249,2)</f>
        <v>537.34</v>
      </c>
      <c r="J249" s="27" t="n">
        <f aca="false">I249/$H$347</f>
        <v>0.000185930795847751</v>
      </c>
      <c r="L249" s="28" t="n">
        <v>25.15</v>
      </c>
    </row>
    <row r="250" customFormat="false" ht="51.75" hidden="false" customHeight="true" outlineLevel="0" collapsed="false">
      <c r="A250" s="23" t="s">
        <v>669</v>
      </c>
      <c r="B250" s="23" t="s">
        <v>670</v>
      </c>
      <c r="C250" s="23" t="s">
        <v>31</v>
      </c>
      <c r="D250" s="25" t="s">
        <v>671</v>
      </c>
      <c r="E250" s="23" t="s">
        <v>23</v>
      </c>
      <c r="F250" s="26" t="n">
        <v>2</v>
      </c>
      <c r="G250" s="26" t="n">
        <f aca="false">L250*$L$3</f>
        <v>29.804276</v>
      </c>
      <c r="H250" s="26" t="n">
        <f aca="false">ROUND(G250*1.2363,2)</f>
        <v>36.85</v>
      </c>
      <c r="I250" s="26" t="n">
        <f aca="false">ROUND(F250*H250,2)</f>
        <v>73.7</v>
      </c>
      <c r="J250" s="27" t="n">
        <f aca="false">I250/$H$347</f>
        <v>2.55017301038062E-005</v>
      </c>
      <c r="L250" s="28" t="n">
        <v>36.44</v>
      </c>
    </row>
    <row r="251" customFormat="false" ht="51.75" hidden="false" customHeight="true" outlineLevel="0" collapsed="false">
      <c r="A251" s="23" t="s">
        <v>672</v>
      </c>
      <c r="B251" s="23" t="s">
        <v>673</v>
      </c>
      <c r="C251" s="23" t="s">
        <v>31</v>
      </c>
      <c r="D251" s="25" t="s">
        <v>674</v>
      </c>
      <c r="E251" s="23" t="s">
        <v>23</v>
      </c>
      <c r="F251" s="26" t="n">
        <v>3</v>
      </c>
      <c r="G251" s="26" t="n">
        <f aca="false">L251*$L$3</f>
        <v>22.803052</v>
      </c>
      <c r="H251" s="26" t="n">
        <f aca="false">ROUND(G251*1.2363,2)</f>
        <v>28.19</v>
      </c>
      <c r="I251" s="26" t="n">
        <f aca="false">ROUND(F251*H251,2)</f>
        <v>84.57</v>
      </c>
      <c r="J251" s="27" t="n">
        <f aca="false">I251/$H$347</f>
        <v>2.92629757785467E-005</v>
      </c>
      <c r="L251" s="28" t="n">
        <v>27.88</v>
      </c>
    </row>
    <row r="252" customFormat="false" ht="39" hidden="false" customHeight="true" outlineLevel="0" collapsed="false">
      <c r="A252" s="23" t="s">
        <v>675</v>
      </c>
      <c r="B252" s="23" t="s">
        <v>676</v>
      </c>
      <c r="C252" s="23" t="s">
        <v>31</v>
      </c>
      <c r="D252" s="25" t="s">
        <v>677</v>
      </c>
      <c r="E252" s="23" t="s">
        <v>23</v>
      </c>
      <c r="F252" s="26" t="n">
        <v>44</v>
      </c>
      <c r="G252" s="26" t="n">
        <f aca="false">L252*$L$3</f>
        <v>53.310722</v>
      </c>
      <c r="H252" s="26" t="n">
        <f aca="false">ROUND(G252*1.2363,2)</f>
        <v>65.91</v>
      </c>
      <c r="I252" s="26" t="n">
        <f aca="false">ROUND(F252*H252,2)</f>
        <v>2900.04</v>
      </c>
      <c r="J252" s="27" t="n">
        <f aca="false">I252/$H$347</f>
        <v>0.00100347404844291</v>
      </c>
      <c r="L252" s="28" t="n">
        <v>65.18</v>
      </c>
    </row>
    <row r="253" customFormat="false" ht="51.75" hidden="false" customHeight="true" outlineLevel="0" collapsed="false">
      <c r="A253" s="23" t="s">
        <v>678</v>
      </c>
      <c r="B253" s="23" t="s">
        <v>626</v>
      </c>
      <c r="C253" s="23" t="s">
        <v>31</v>
      </c>
      <c r="D253" s="25" t="s">
        <v>627</v>
      </c>
      <c r="E253" s="23" t="s">
        <v>23</v>
      </c>
      <c r="F253" s="26" t="n">
        <v>94</v>
      </c>
      <c r="G253" s="26" t="n">
        <f aca="false">L253*$L$3</f>
        <v>13.307233</v>
      </c>
      <c r="H253" s="26" t="n">
        <f aca="false">ROUND(G253*1.2363,2)</f>
        <v>16.45</v>
      </c>
      <c r="I253" s="26" t="n">
        <f aca="false">ROUND(F253*H253,2)</f>
        <v>1546.3</v>
      </c>
      <c r="J253" s="27" t="n">
        <f aca="false">I253/$H$347</f>
        <v>0.000535051903114187</v>
      </c>
      <c r="L253" s="28" t="n">
        <v>16.27</v>
      </c>
    </row>
    <row r="254" customFormat="false" ht="51.75" hidden="false" customHeight="true" outlineLevel="0" collapsed="false">
      <c r="A254" s="23" t="s">
        <v>679</v>
      </c>
      <c r="B254" s="23" t="s">
        <v>680</v>
      </c>
      <c r="C254" s="23" t="s">
        <v>31</v>
      </c>
      <c r="D254" s="25" t="s">
        <v>681</v>
      </c>
      <c r="E254" s="23" t="s">
        <v>23</v>
      </c>
      <c r="F254" s="26" t="n">
        <v>21</v>
      </c>
      <c r="G254" s="26" t="n">
        <f aca="false">L254*$L$3</f>
        <v>10.272824</v>
      </c>
      <c r="H254" s="26" t="n">
        <f aca="false">ROUND(G254*1.2363,2)</f>
        <v>12.7</v>
      </c>
      <c r="I254" s="26" t="n">
        <f aca="false">ROUND(F254*H254,2)</f>
        <v>266.7</v>
      </c>
      <c r="J254" s="27" t="n">
        <f aca="false">I254/$H$347</f>
        <v>9.22837370242215E-005</v>
      </c>
      <c r="L254" s="28" t="n">
        <v>12.56</v>
      </c>
    </row>
    <row r="255" customFormat="false" ht="51.75" hidden="false" customHeight="true" outlineLevel="0" collapsed="false">
      <c r="A255" s="23" t="s">
        <v>682</v>
      </c>
      <c r="B255" s="23" t="s">
        <v>683</v>
      </c>
      <c r="C255" s="23" t="s">
        <v>31</v>
      </c>
      <c r="D255" s="25" t="s">
        <v>684</v>
      </c>
      <c r="E255" s="23" t="s">
        <v>23</v>
      </c>
      <c r="F255" s="26" t="n">
        <v>4</v>
      </c>
      <c r="G255" s="26" t="n">
        <f aca="false">L255*$L$3</f>
        <v>4.244901</v>
      </c>
      <c r="H255" s="26" t="n">
        <f aca="false">ROUND(G255*1.2363,2)</f>
        <v>5.25</v>
      </c>
      <c r="I255" s="26" t="n">
        <f aca="false">ROUND(F255*H255,2)</f>
        <v>21</v>
      </c>
      <c r="J255" s="27" t="n">
        <f aca="false">I255/$H$347</f>
        <v>7.26643598615917E-006</v>
      </c>
      <c r="L255" s="28" t="n">
        <v>5.19</v>
      </c>
    </row>
    <row r="256" customFormat="false" ht="51.75" hidden="false" customHeight="true" outlineLevel="0" collapsed="false">
      <c r="A256" s="23" t="s">
        <v>685</v>
      </c>
      <c r="B256" s="23" t="s">
        <v>629</v>
      </c>
      <c r="C256" s="23" t="s">
        <v>31</v>
      </c>
      <c r="D256" s="25" t="s">
        <v>630</v>
      </c>
      <c r="E256" s="23" t="s">
        <v>23</v>
      </c>
      <c r="F256" s="26" t="n">
        <v>2</v>
      </c>
      <c r="G256" s="26" t="n">
        <f aca="false">L256*$L$3</f>
        <v>39.406422</v>
      </c>
      <c r="H256" s="26" t="n">
        <f aca="false">ROUND(G256*1.2363,2)</f>
        <v>48.72</v>
      </c>
      <c r="I256" s="26" t="n">
        <f aca="false">ROUND(F256*H256,2)</f>
        <v>97.44</v>
      </c>
      <c r="J256" s="27" t="n">
        <f aca="false">I256/$H$347</f>
        <v>3.37162629757785E-005</v>
      </c>
      <c r="L256" s="28" t="n">
        <v>48.18</v>
      </c>
    </row>
    <row r="257" customFormat="false" ht="51.75" hidden="false" customHeight="true" outlineLevel="0" collapsed="false">
      <c r="A257" s="23" t="s">
        <v>686</v>
      </c>
      <c r="B257" s="23" t="s">
        <v>687</v>
      </c>
      <c r="C257" s="23" t="s">
        <v>31</v>
      </c>
      <c r="D257" s="25" t="s">
        <v>688</v>
      </c>
      <c r="E257" s="23" t="s">
        <v>23</v>
      </c>
      <c r="F257" s="26" t="n">
        <v>4</v>
      </c>
      <c r="G257" s="26" t="n">
        <f aca="false">L257*$L$3</f>
        <v>31.440076</v>
      </c>
      <c r="H257" s="26" t="n">
        <f aca="false">ROUND(G257*1.2363,2)</f>
        <v>38.87</v>
      </c>
      <c r="I257" s="26" t="n">
        <f aca="false">ROUND(F257*H257,2)</f>
        <v>155.48</v>
      </c>
      <c r="J257" s="27" t="n">
        <f aca="false">I257/$H$347</f>
        <v>5.37993079584775E-005</v>
      </c>
      <c r="L257" s="28" t="n">
        <v>38.44</v>
      </c>
    </row>
    <row r="258" customFormat="false" ht="51.75" hidden="false" customHeight="true" outlineLevel="0" collapsed="false">
      <c r="A258" s="23" t="s">
        <v>689</v>
      </c>
      <c r="B258" s="23" t="s">
        <v>632</v>
      </c>
      <c r="C258" s="23" t="s">
        <v>31</v>
      </c>
      <c r="D258" s="25" t="s">
        <v>633</v>
      </c>
      <c r="E258" s="23" t="s">
        <v>23</v>
      </c>
      <c r="F258" s="26" t="n">
        <v>56</v>
      </c>
      <c r="G258" s="26" t="n">
        <f aca="false">L258*$L$3</f>
        <v>21.862467</v>
      </c>
      <c r="H258" s="26" t="n">
        <f aca="false">ROUND(G258*1.2363,2)</f>
        <v>27.03</v>
      </c>
      <c r="I258" s="26" t="n">
        <f aca="false">ROUND(F258*H258,2)</f>
        <v>1513.68</v>
      </c>
      <c r="J258" s="27" t="n">
        <f aca="false">I258/$H$347</f>
        <v>0.000523764705882353</v>
      </c>
      <c r="L258" s="28" t="n">
        <v>26.73</v>
      </c>
    </row>
    <row r="259" customFormat="false" ht="51.75" hidden="false" customHeight="true" outlineLevel="0" collapsed="false">
      <c r="A259" s="23" t="s">
        <v>690</v>
      </c>
      <c r="B259" s="23" t="s">
        <v>635</v>
      </c>
      <c r="C259" s="23" t="s">
        <v>31</v>
      </c>
      <c r="D259" s="25" t="s">
        <v>636</v>
      </c>
      <c r="E259" s="23" t="s">
        <v>23</v>
      </c>
      <c r="F259" s="26" t="n">
        <v>2</v>
      </c>
      <c r="G259" s="26" t="n">
        <f aca="false">L259*$L$3</f>
        <v>15.842723</v>
      </c>
      <c r="H259" s="26" t="n">
        <f aca="false">ROUND(G259*1.2363,2)</f>
        <v>19.59</v>
      </c>
      <c r="I259" s="26" t="n">
        <f aca="false">ROUND(F259*H259,2)</f>
        <v>39.18</v>
      </c>
      <c r="J259" s="27" t="n">
        <f aca="false">I259/$H$347</f>
        <v>1.35570934256055E-005</v>
      </c>
      <c r="L259" s="28" t="n">
        <v>19.37</v>
      </c>
    </row>
    <row r="260" customFormat="false" ht="51.75" hidden="false" customHeight="true" outlineLevel="0" collapsed="false">
      <c r="A260" s="23" t="s">
        <v>691</v>
      </c>
      <c r="B260" s="23" t="s">
        <v>644</v>
      </c>
      <c r="C260" s="23" t="s">
        <v>31</v>
      </c>
      <c r="D260" s="25" t="s">
        <v>645</v>
      </c>
      <c r="E260" s="23" t="s">
        <v>23</v>
      </c>
      <c r="F260" s="26" t="n">
        <v>24</v>
      </c>
      <c r="G260" s="26" t="n">
        <f aca="false">L260*$L$3</f>
        <v>22.524966</v>
      </c>
      <c r="H260" s="26" t="n">
        <f aca="false">ROUND(G260*1.2363,2)</f>
        <v>27.85</v>
      </c>
      <c r="I260" s="26" t="n">
        <f aca="false">ROUND(F260*H260,2)</f>
        <v>668.4</v>
      </c>
      <c r="J260" s="27" t="n">
        <f aca="false">I260/$H$347</f>
        <v>0.000231280276816609</v>
      </c>
      <c r="L260" s="28" t="n">
        <v>27.54</v>
      </c>
    </row>
    <row r="261" customFormat="false" ht="51.75" hidden="false" customHeight="true" outlineLevel="0" collapsed="false">
      <c r="A261" s="23" t="s">
        <v>692</v>
      </c>
      <c r="B261" s="23" t="s">
        <v>693</v>
      </c>
      <c r="C261" s="23" t="s">
        <v>31</v>
      </c>
      <c r="D261" s="25" t="s">
        <v>694</v>
      </c>
      <c r="E261" s="23" t="s">
        <v>23</v>
      </c>
      <c r="F261" s="26" t="n">
        <v>9</v>
      </c>
      <c r="G261" s="26" t="n">
        <f aca="false">L261*$L$3</f>
        <v>16.611549</v>
      </c>
      <c r="H261" s="26" t="n">
        <f aca="false">ROUND(G261*1.2363,2)</f>
        <v>20.54</v>
      </c>
      <c r="I261" s="26" t="n">
        <f aca="false">ROUND(F261*H261,2)</f>
        <v>184.86</v>
      </c>
      <c r="J261" s="27" t="n">
        <f aca="false">I261/$H$347</f>
        <v>6.39653979238754E-005</v>
      </c>
      <c r="L261" s="28" t="n">
        <v>20.31</v>
      </c>
    </row>
    <row r="262" customFormat="false" ht="51.75" hidden="false" customHeight="true" outlineLevel="0" collapsed="false">
      <c r="A262" s="23" t="s">
        <v>695</v>
      </c>
      <c r="B262" s="23" t="s">
        <v>647</v>
      </c>
      <c r="C262" s="23" t="s">
        <v>31</v>
      </c>
      <c r="D262" s="25" t="s">
        <v>648</v>
      </c>
      <c r="E262" s="23" t="s">
        <v>23</v>
      </c>
      <c r="F262" s="26" t="n">
        <v>4</v>
      </c>
      <c r="G262" s="26" t="n">
        <f aca="false">L262*$L$3</f>
        <v>8.146284</v>
      </c>
      <c r="H262" s="26" t="n">
        <f aca="false">ROUND(G262*1.2363,2)</f>
        <v>10.07</v>
      </c>
      <c r="I262" s="26" t="n">
        <f aca="false">ROUND(F262*H262,2)</f>
        <v>40.28</v>
      </c>
      <c r="J262" s="27" t="n">
        <f aca="false">I262/$H$347</f>
        <v>1.39377162629758E-005</v>
      </c>
      <c r="L262" s="28" t="n">
        <v>9.96</v>
      </c>
    </row>
    <row r="263" customFormat="false" ht="24" hidden="false" customHeight="true" outlineLevel="0" collapsed="false">
      <c r="A263" s="18" t="s">
        <v>696</v>
      </c>
      <c r="B263" s="19"/>
      <c r="C263" s="18"/>
      <c r="D263" s="20" t="s">
        <v>697</v>
      </c>
      <c r="E263" s="18"/>
      <c r="F263" s="21" t="n">
        <v>1</v>
      </c>
      <c r="G263" s="26"/>
      <c r="H263" s="21" t="n">
        <f aca="false">I263</f>
        <v>387739.94</v>
      </c>
      <c r="I263" s="21" t="n">
        <f aca="false">I264+I283+I300+I318+I341</f>
        <v>387739.94</v>
      </c>
      <c r="J263" s="30" t="n">
        <f aca="false">J264+J283+J300+J318+J341</f>
        <v>0.134166069204152</v>
      </c>
      <c r="L263" s="29"/>
    </row>
    <row r="264" customFormat="false" ht="25.5" hidden="false" customHeight="true" outlineLevel="0" collapsed="false">
      <c r="A264" s="18" t="s">
        <v>698</v>
      </c>
      <c r="B264" s="23"/>
      <c r="C264" s="23"/>
      <c r="D264" s="20" t="s">
        <v>699</v>
      </c>
      <c r="E264" s="18"/>
      <c r="F264" s="21" t="n">
        <v>1</v>
      </c>
      <c r="G264" s="26"/>
      <c r="H264" s="21" t="n">
        <f aca="false">I264</f>
        <v>149796.5</v>
      </c>
      <c r="I264" s="21" t="n">
        <f aca="false">SUM(I265:I282)</f>
        <v>149796.5</v>
      </c>
      <c r="J264" s="30" t="n">
        <f aca="false">SUM(J265:J282)</f>
        <v>0.0518326989619377</v>
      </c>
      <c r="L264" s="29"/>
    </row>
    <row r="265" customFormat="false" ht="39" hidden="false" customHeight="true" outlineLevel="0" collapsed="false">
      <c r="A265" s="23" t="s">
        <v>700</v>
      </c>
      <c r="B265" s="23" t="s">
        <v>701</v>
      </c>
      <c r="C265" s="23" t="s">
        <v>31</v>
      </c>
      <c r="D265" s="25" t="s">
        <v>702</v>
      </c>
      <c r="E265" s="23" t="s">
        <v>52</v>
      </c>
      <c r="F265" s="26" t="n">
        <v>300</v>
      </c>
      <c r="G265" s="26" t="n">
        <f aca="false">L265*$L$3</f>
        <v>3.795056</v>
      </c>
      <c r="H265" s="26" t="n">
        <f aca="false">ROUND(G265*1.2363,2)</f>
        <v>4.69</v>
      </c>
      <c r="I265" s="26" t="n">
        <f aca="false">ROUND(F265*H265,2)</f>
        <v>1407</v>
      </c>
      <c r="J265" s="27" t="n">
        <f aca="false">I265/$H$347</f>
        <v>0.000486851211072664</v>
      </c>
      <c r="L265" s="28" t="n">
        <v>4.64</v>
      </c>
    </row>
    <row r="266" customFormat="false" ht="39" hidden="false" customHeight="true" outlineLevel="0" collapsed="false">
      <c r="A266" s="23" t="s">
        <v>703</v>
      </c>
      <c r="B266" s="23" t="s">
        <v>704</v>
      </c>
      <c r="C266" s="23" t="s">
        <v>31</v>
      </c>
      <c r="D266" s="25" t="s">
        <v>705</v>
      </c>
      <c r="E266" s="23" t="s">
        <v>52</v>
      </c>
      <c r="F266" s="26" t="n">
        <v>3000</v>
      </c>
      <c r="G266" s="26" t="n">
        <f aca="false">L266*$L$3</f>
        <v>5.929775</v>
      </c>
      <c r="H266" s="26" t="n">
        <f aca="false">ROUND(G266*1.2363,2)</f>
        <v>7.33</v>
      </c>
      <c r="I266" s="26" t="n">
        <f aca="false">ROUND(F266*H266,2)</f>
        <v>21990</v>
      </c>
      <c r="J266" s="27" t="n">
        <f aca="false">I266/$H$347</f>
        <v>0.00760899653979239</v>
      </c>
      <c r="L266" s="28" t="n">
        <v>7.25</v>
      </c>
    </row>
    <row r="267" customFormat="false" ht="39" hidden="false" customHeight="true" outlineLevel="0" collapsed="false">
      <c r="A267" s="23" t="s">
        <v>706</v>
      </c>
      <c r="B267" s="23" t="s">
        <v>707</v>
      </c>
      <c r="C267" s="23" t="s">
        <v>31</v>
      </c>
      <c r="D267" s="25" t="s">
        <v>708</v>
      </c>
      <c r="E267" s="23" t="s">
        <v>52</v>
      </c>
      <c r="F267" s="26" t="n">
        <v>570</v>
      </c>
      <c r="G267" s="26" t="n">
        <f aca="false">L267*$L$3</f>
        <v>6.371441</v>
      </c>
      <c r="H267" s="26" t="n">
        <f aca="false">ROUND(G267*1.2363,2)</f>
        <v>7.88</v>
      </c>
      <c r="I267" s="26" t="n">
        <f aca="false">ROUND(F267*H267,2)</f>
        <v>4491.6</v>
      </c>
      <c r="J267" s="27" t="n">
        <f aca="false">I267/$H$347</f>
        <v>0.00155418685121107</v>
      </c>
      <c r="L267" s="28" t="n">
        <v>7.79</v>
      </c>
    </row>
    <row r="268" customFormat="false" ht="25.5" hidden="false" customHeight="true" outlineLevel="0" collapsed="false">
      <c r="A268" s="23" t="s">
        <v>709</v>
      </c>
      <c r="B268" s="23" t="s">
        <v>710</v>
      </c>
      <c r="C268" s="23" t="s">
        <v>36</v>
      </c>
      <c r="D268" s="25" t="s">
        <v>711</v>
      </c>
      <c r="E268" s="23" t="s">
        <v>42</v>
      </c>
      <c r="F268" s="26" t="n">
        <v>45</v>
      </c>
      <c r="G268" s="26" t="n">
        <f aca="false">L268*$L$3</f>
        <v>356.833412</v>
      </c>
      <c r="H268" s="26" t="n">
        <f aca="false">ROUND(G268*1.2363,2)</f>
        <v>441.15</v>
      </c>
      <c r="I268" s="26" t="n">
        <f aca="false">ROUND(F268*H268,2)</f>
        <v>19851.75</v>
      </c>
      <c r="J268" s="27" t="n">
        <f aca="false">I268/$H$347</f>
        <v>0.00686911764705882</v>
      </c>
      <c r="L268" s="28" t="n">
        <v>436.28</v>
      </c>
    </row>
    <row r="269" customFormat="false" ht="39" hidden="false" customHeight="true" outlineLevel="0" collapsed="false">
      <c r="A269" s="23" t="s">
        <v>712</v>
      </c>
      <c r="B269" s="23" t="s">
        <v>713</v>
      </c>
      <c r="C269" s="23" t="s">
        <v>31</v>
      </c>
      <c r="D269" s="25" t="s">
        <v>714</v>
      </c>
      <c r="E269" s="23" t="s">
        <v>23</v>
      </c>
      <c r="F269" s="26" t="n">
        <v>10</v>
      </c>
      <c r="G269" s="26" t="n">
        <f aca="false">L269*$L$3</f>
        <v>24.880518</v>
      </c>
      <c r="H269" s="26" t="n">
        <f aca="false">ROUND(G269*1.2363,2)</f>
        <v>30.76</v>
      </c>
      <c r="I269" s="26" t="n">
        <f aca="false">ROUND(F269*H269,2)</f>
        <v>307.6</v>
      </c>
      <c r="J269" s="27" t="n">
        <f aca="false">I269/$H$347</f>
        <v>0.00010643598615917</v>
      </c>
      <c r="L269" s="28" t="n">
        <v>30.42</v>
      </c>
    </row>
    <row r="270" customFormat="false" ht="39" hidden="false" customHeight="true" outlineLevel="0" collapsed="false">
      <c r="A270" s="23" t="s">
        <v>715</v>
      </c>
      <c r="B270" s="23" t="s">
        <v>716</v>
      </c>
      <c r="C270" s="23" t="s">
        <v>31</v>
      </c>
      <c r="D270" s="25" t="s">
        <v>717</v>
      </c>
      <c r="E270" s="23" t="s">
        <v>23</v>
      </c>
      <c r="F270" s="26" t="n">
        <v>5</v>
      </c>
      <c r="G270" s="26" t="n">
        <f aca="false">L270*$L$3</f>
        <v>23.351045</v>
      </c>
      <c r="H270" s="26" t="n">
        <f aca="false">ROUND(G270*1.2363,2)</f>
        <v>28.87</v>
      </c>
      <c r="I270" s="26" t="n">
        <f aca="false">ROUND(F270*H270,2)</f>
        <v>144.35</v>
      </c>
      <c r="J270" s="27" t="n">
        <f aca="false">I270/$H$347</f>
        <v>4.99480968858131E-005</v>
      </c>
      <c r="L270" s="28" t="n">
        <v>28.55</v>
      </c>
    </row>
    <row r="271" customFormat="false" ht="39" hidden="false" customHeight="true" outlineLevel="0" collapsed="false">
      <c r="A271" s="23" t="s">
        <v>718</v>
      </c>
      <c r="B271" s="23" t="s">
        <v>719</v>
      </c>
      <c r="C271" s="23" t="s">
        <v>31</v>
      </c>
      <c r="D271" s="25" t="s">
        <v>720</v>
      </c>
      <c r="E271" s="23" t="s">
        <v>23</v>
      </c>
      <c r="F271" s="26" t="n">
        <v>10</v>
      </c>
      <c r="G271" s="26" t="n">
        <f aca="false">L271*$L$3</f>
        <v>28.111223</v>
      </c>
      <c r="H271" s="26" t="n">
        <f aca="false">ROUND(G271*1.2363,2)</f>
        <v>34.75</v>
      </c>
      <c r="I271" s="26" t="n">
        <f aca="false">ROUND(F271*H271,2)</f>
        <v>347.5</v>
      </c>
      <c r="J271" s="27" t="n">
        <f aca="false">I271/$H$347</f>
        <v>0.000120242214532872</v>
      </c>
      <c r="L271" s="28" t="n">
        <v>34.37</v>
      </c>
    </row>
    <row r="272" customFormat="false" ht="39" hidden="false" customHeight="true" outlineLevel="0" collapsed="false">
      <c r="A272" s="23" t="s">
        <v>721</v>
      </c>
      <c r="B272" s="23" t="s">
        <v>722</v>
      </c>
      <c r="C272" s="23" t="s">
        <v>31</v>
      </c>
      <c r="D272" s="25" t="s">
        <v>723</v>
      </c>
      <c r="E272" s="23" t="s">
        <v>23</v>
      </c>
      <c r="F272" s="26" t="n">
        <v>15</v>
      </c>
      <c r="G272" s="26" t="n">
        <f aca="false">L272*$L$3</f>
        <v>33.034981</v>
      </c>
      <c r="H272" s="26" t="n">
        <f aca="false">ROUND(G272*1.2363,2)</f>
        <v>40.84</v>
      </c>
      <c r="I272" s="26" t="n">
        <f aca="false">ROUND(F272*H272,2)</f>
        <v>612.6</v>
      </c>
      <c r="J272" s="27" t="n">
        <f aca="false">I272/$H$347</f>
        <v>0.0002119723183391</v>
      </c>
      <c r="L272" s="28" t="n">
        <v>40.39</v>
      </c>
    </row>
    <row r="273" customFormat="false" ht="39" hidden="false" customHeight="true" outlineLevel="0" collapsed="false">
      <c r="A273" s="23" t="s">
        <v>724</v>
      </c>
      <c r="B273" s="23" t="s">
        <v>725</v>
      </c>
      <c r="C273" s="23" t="s">
        <v>31</v>
      </c>
      <c r="D273" s="25" t="s">
        <v>726</v>
      </c>
      <c r="E273" s="23" t="s">
        <v>23</v>
      </c>
      <c r="F273" s="26" t="n">
        <v>5</v>
      </c>
      <c r="G273" s="26" t="n">
        <f aca="false">L273*$L$3</f>
        <v>34.989762</v>
      </c>
      <c r="H273" s="26" t="n">
        <f aca="false">ROUND(G273*1.2363,2)</f>
        <v>43.26</v>
      </c>
      <c r="I273" s="26" t="n">
        <f aca="false">ROUND(F273*H273,2)</f>
        <v>216.3</v>
      </c>
      <c r="J273" s="27" t="n">
        <f aca="false">I273/$H$347</f>
        <v>7.48442906574395E-005</v>
      </c>
      <c r="L273" s="28" t="n">
        <v>42.78</v>
      </c>
    </row>
    <row r="274" customFormat="false" ht="39" hidden="false" customHeight="true" outlineLevel="0" collapsed="false">
      <c r="A274" s="23" t="s">
        <v>727</v>
      </c>
      <c r="B274" s="23" t="s">
        <v>728</v>
      </c>
      <c r="C274" s="23" t="s">
        <v>31</v>
      </c>
      <c r="D274" s="25" t="s">
        <v>729</v>
      </c>
      <c r="E274" s="23" t="s">
        <v>52</v>
      </c>
      <c r="F274" s="26" t="n">
        <v>100</v>
      </c>
      <c r="G274" s="26" t="n">
        <f aca="false">L274*$L$3</f>
        <v>13.74072</v>
      </c>
      <c r="H274" s="26" t="n">
        <f aca="false">ROUND(G274*1.2363,2)</f>
        <v>16.99</v>
      </c>
      <c r="I274" s="26" t="n">
        <f aca="false">ROUND(F274*H274,2)</f>
        <v>1699</v>
      </c>
      <c r="J274" s="27" t="n">
        <f aca="false">I274/$H$347</f>
        <v>0.000587889273356401</v>
      </c>
      <c r="L274" s="28" t="n">
        <v>16.8</v>
      </c>
    </row>
    <row r="275" customFormat="false" ht="39" hidden="false" customHeight="true" outlineLevel="0" collapsed="false">
      <c r="A275" s="23" t="s">
        <v>730</v>
      </c>
      <c r="B275" s="23" t="s">
        <v>731</v>
      </c>
      <c r="C275" s="23" t="s">
        <v>31</v>
      </c>
      <c r="D275" s="25" t="s">
        <v>732</v>
      </c>
      <c r="E275" s="23" t="s">
        <v>52</v>
      </c>
      <c r="F275" s="26" t="n">
        <v>1000</v>
      </c>
      <c r="G275" s="26" t="n">
        <f aca="false">L275*$L$3</f>
        <v>6.608632</v>
      </c>
      <c r="H275" s="26" t="n">
        <f aca="false">ROUND(G275*1.2363,2)</f>
        <v>8.17</v>
      </c>
      <c r="I275" s="26" t="n">
        <f aca="false">ROUND(F275*H275,2)</f>
        <v>8170</v>
      </c>
      <c r="J275" s="27" t="n">
        <f aca="false">I275/$H$347</f>
        <v>0.00282698961937716</v>
      </c>
      <c r="L275" s="28" t="n">
        <v>8.08</v>
      </c>
    </row>
    <row r="276" customFormat="false" ht="39" hidden="false" customHeight="true" outlineLevel="0" collapsed="false">
      <c r="A276" s="23" t="s">
        <v>733</v>
      </c>
      <c r="B276" s="23" t="s">
        <v>734</v>
      </c>
      <c r="C276" s="23" t="s">
        <v>31</v>
      </c>
      <c r="D276" s="25" t="s">
        <v>735</v>
      </c>
      <c r="E276" s="23" t="s">
        <v>23</v>
      </c>
      <c r="F276" s="26" t="n">
        <v>1</v>
      </c>
      <c r="G276" s="26" t="n">
        <f aca="false">L276*$L$3</f>
        <v>21.813393</v>
      </c>
      <c r="H276" s="26" t="n">
        <f aca="false">ROUND(G276*1.2363,2)</f>
        <v>26.97</v>
      </c>
      <c r="I276" s="26" t="n">
        <f aca="false">ROUND(F276*H276,2)</f>
        <v>26.97</v>
      </c>
      <c r="J276" s="27" t="n">
        <f aca="false">I276/$H$347</f>
        <v>9.33217993079585E-006</v>
      </c>
      <c r="L276" s="28" t="n">
        <v>26.67</v>
      </c>
    </row>
    <row r="277" customFormat="false" ht="39" hidden="false" customHeight="true" outlineLevel="0" collapsed="false">
      <c r="A277" s="23" t="s">
        <v>736</v>
      </c>
      <c r="B277" s="23" t="s">
        <v>737</v>
      </c>
      <c r="C277" s="23" t="s">
        <v>36</v>
      </c>
      <c r="D277" s="25" t="s">
        <v>738</v>
      </c>
      <c r="E277" s="23" t="s">
        <v>42</v>
      </c>
      <c r="F277" s="26" t="n">
        <v>5</v>
      </c>
      <c r="G277" s="26" t="n">
        <f aca="false">L277*$L$3</f>
        <v>194.202176</v>
      </c>
      <c r="H277" s="26" t="n">
        <f aca="false">ROUND(G277*1.2363,2)</f>
        <v>240.09</v>
      </c>
      <c r="I277" s="26" t="n">
        <f aca="false">ROUND(F277*H277,2)</f>
        <v>1200.45</v>
      </c>
      <c r="J277" s="27" t="n">
        <f aca="false">I277/$H$347</f>
        <v>0.00041538062283737</v>
      </c>
      <c r="L277" s="28" t="n">
        <v>237.44</v>
      </c>
    </row>
    <row r="278" customFormat="false" ht="39" hidden="false" customHeight="true" outlineLevel="0" collapsed="false">
      <c r="A278" s="23" t="s">
        <v>739</v>
      </c>
      <c r="B278" s="23" t="s">
        <v>740</v>
      </c>
      <c r="C278" s="23" t="s">
        <v>31</v>
      </c>
      <c r="D278" s="25" t="s">
        <v>741</v>
      </c>
      <c r="E278" s="23" t="s">
        <v>23</v>
      </c>
      <c r="F278" s="26" t="n">
        <v>20</v>
      </c>
      <c r="G278" s="26" t="n">
        <f aca="false">L278*$L$3</f>
        <v>2553.009418</v>
      </c>
      <c r="H278" s="26" t="n">
        <f aca="false">ROUND(G278*1.2363,2)</f>
        <v>3156.29</v>
      </c>
      <c r="I278" s="26" t="n">
        <f aca="false">ROUND(F278*H278,2)</f>
        <v>63125.8</v>
      </c>
      <c r="J278" s="27" t="n">
        <f aca="false">I278/$H$347</f>
        <v>0.0218428373702422</v>
      </c>
      <c r="L278" s="28" t="n">
        <v>3121.42</v>
      </c>
    </row>
    <row r="279" customFormat="false" ht="51.75" hidden="false" customHeight="true" outlineLevel="0" collapsed="false">
      <c r="A279" s="23" t="s">
        <v>742</v>
      </c>
      <c r="B279" s="23" t="s">
        <v>743</v>
      </c>
      <c r="C279" s="23" t="s">
        <v>36</v>
      </c>
      <c r="D279" s="25" t="s">
        <v>744</v>
      </c>
      <c r="E279" s="23" t="s">
        <v>42</v>
      </c>
      <c r="F279" s="26" t="n">
        <v>4</v>
      </c>
      <c r="G279" s="26" t="n">
        <f aca="false">L279*$L$3</f>
        <v>1899.302843</v>
      </c>
      <c r="H279" s="26" t="n">
        <f aca="false">ROUND(G279*1.2363,2)</f>
        <v>2348.11</v>
      </c>
      <c r="I279" s="26" t="n">
        <f aca="false">ROUND(F279*H279,2)</f>
        <v>9392.44</v>
      </c>
      <c r="J279" s="27" t="n">
        <f aca="false">I279/$H$347</f>
        <v>0.00324997923875433</v>
      </c>
      <c r="L279" s="28" t="n">
        <v>2322.17</v>
      </c>
    </row>
    <row r="280" customFormat="false" ht="51.75" hidden="false" customHeight="true" outlineLevel="0" collapsed="false">
      <c r="A280" s="23" t="s">
        <v>745</v>
      </c>
      <c r="B280" s="23" t="s">
        <v>746</v>
      </c>
      <c r="C280" s="23" t="s">
        <v>36</v>
      </c>
      <c r="D280" s="25" t="s">
        <v>747</v>
      </c>
      <c r="E280" s="23" t="s">
        <v>42</v>
      </c>
      <c r="F280" s="26" t="n">
        <v>4</v>
      </c>
      <c r="G280" s="26" t="n">
        <f aca="false">L280*$L$3</f>
        <v>1349.674043</v>
      </c>
      <c r="H280" s="26" t="n">
        <f aca="false">ROUND(G280*1.2363,2)</f>
        <v>1668.6</v>
      </c>
      <c r="I280" s="26" t="n">
        <f aca="false">ROUND(F280*H280,2)</f>
        <v>6674.4</v>
      </c>
      <c r="J280" s="27" t="n">
        <f aca="false">I280/$H$347</f>
        <v>0.00230948096885813</v>
      </c>
      <c r="L280" s="28" t="n">
        <v>1650.17</v>
      </c>
    </row>
    <row r="281" customFormat="false" ht="51.75" hidden="false" customHeight="true" outlineLevel="0" collapsed="false">
      <c r="A281" s="23" t="s">
        <v>748</v>
      </c>
      <c r="B281" s="23" t="s">
        <v>749</v>
      </c>
      <c r="C281" s="23" t="s">
        <v>36</v>
      </c>
      <c r="D281" s="25" t="s">
        <v>750</v>
      </c>
      <c r="E281" s="23" t="s">
        <v>42</v>
      </c>
      <c r="F281" s="26" t="n">
        <v>11</v>
      </c>
      <c r="G281" s="26" t="n">
        <f aca="false">L281*$L$3</f>
        <v>536.746875</v>
      </c>
      <c r="H281" s="26" t="n">
        <f aca="false">ROUND(G281*1.2363,2)</f>
        <v>663.58</v>
      </c>
      <c r="I281" s="26" t="n">
        <f aca="false">ROUND(F281*H281,2)</f>
        <v>7299.38</v>
      </c>
      <c r="J281" s="27" t="n">
        <f aca="false">I281/$H$347</f>
        <v>0.00252573702422145</v>
      </c>
      <c r="L281" s="28" t="n">
        <v>656.25</v>
      </c>
    </row>
    <row r="282" customFormat="false" ht="25.5" hidden="false" customHeight="true" outlineLevel="0" collapsed="false">
      <c r="A282" s="23" t="s">
        <v>751</v>
      </c>
      <c r="B282" s="23" t="s">
        <v>752</v>
      </c>
      <c r="C282" s="23" t="s">
        <v>36</v>
      </c>
      <c r="D282" s="25" t="s">
        <v>753</v>
      </c>
      <c r="E282" s="23" t="s">
        <v>42</v>
      </c>
      <c r="F282" s="26" t="n">
        <v>16</v>
      </c>
      <c r="G282" s="26" t="n">
        <f aca="false">L282*$L$3</f>
        <v>143.54145</v>
      </c>
      <c r="H282" s="26" t="n">
        <f aca="false">ROUND(G282*1.2363,2)</f>
        <v>177.46</v>
      </c>
      <c r="I282" s="26" t="n">
        <f aca="false">ROUND(F282*H282,2)</f>
        <v>2839.36</v>
      </c>
      <c r="J282" s="27" t="n">
        <f aca="false">I282/$H$347</f>
        <v>0.000982477508650519</v>
      </c>
      <c r="L282" s="28" t="n">
        <v>175.5</v>
      </c>
    </row>
    <row r="283" customFormat="false" ht="25.5" hidden="false" customHeight="true" outlineLevel="0" collapsed="false">
      <c r="A283" s="18" t="s">
        <v>754</v>
      </c>
      <c r="B283" s="19"/>
      <c r="C283" s="18"/>
      <c r="D283" s="20" t="s">
        <v>755</v>
      </c>
      <c r="E283" s="18"/>
      <c r="F283" s="21" t="n">
        <v>1</v>
      </c>
      <c r="G283" s="26"/>
      <c r="H283" s="21" t="n">
        <f aca="false">I283</f>
        <v>12917.65</v>
      </c>
      <c r="I283" s="21" t="n">
        <f aca="false">SUM(I284:I299)</f>
        <v>12917.65</v>
      </c>
      <c r="J283" s="30" t="n">
        <f aca="false">SUM(J284:J299)</f>
        <v>0.00446977508650519</v>
      </c>
      <c r="L283" s="29"/>
    </row>
    <row r="284" customFormat="false" ht="39" hidden="false" customHeight="true" outlineLevel="0" collapsed="false">
      <c r="A284" s="23" t="s">
        <v>756</v>
      </c>
      <c r="B284" s="23" t="s">
        <v>701</v>
      </c>
      <c r="C284" s="23" t="s">
        <v>31</v>
      </c>
      <c r="D284" s="25" t="s">
        <v>702</v>
      </c>
      <c r="E284" s="23" t="s">
        <v>52</v>
      </c>
      <c r="F284" s="26" t="n">
        <v>550</v>
      </c>
      <c r="G284" s="26" t="n">
        <f aca="false">L284*$L$3</f>
        <v>3.795056</v>
      </c>
      <c r="H284" s="26" t="n">
        <f aca="false">ROUND(G284*1.2363,2)</f>
        <v>4.69</v>
      </c>
      <c r="I284" s="26" t="n">
        <f aca="false">ROUND(F284*H284,2)</f>
        <v>2579.5</v>
      </c>
      <c r="J284" s="27" t="n">
        <f aca="false">I284/$H$347</f>
        <v>0.000892560553633218</v>
      </c>
      <c r="L284" s="28" t="n">
        <v>4.64</v>
      </c>
    </row>
    <row r="285" customFormat="false" ht="39" hidden="false" customHeight="true" outlineLevel="0" collapsed="false">
      <c r="A285" s="23" t="s">
        <v>757</v>
      </c>
      <c r="B285" s="23" t="s">
        <v>758</v>
      </c>
      <c r="C285" s="23" t="s">
        <v>31</v>
      </c>
      <c r="D285" s="25" t="s">
        <v>759</v>
      </c>
      <c r="E285" s="23" t="s">
        <v>52</v>
      </c>
      <c r="F285" s="26" t="n">
        <v>300</v>
      </c>
      <c r="G285" s="26" t="n">
        <f aca="false">L285*$L$3</f>
        <v>2.584564</v>
      </c>
      <c r="H285" s="26" t="n">
        <f aca="false">ROUND(G285*1.2363,2)</f>
        <v>3.2</v>
      </c>
      <c r="I285" s="26" t="n">
        <f aca="false">ROUND(F285*H285,2)</f>
        <v>960</v>
      </c>
      <c r="J285" s="27" t="n">
        <f aca="false">I285/$H$347</f>
        <v>0.000332179930795848</v>
      </c>
      <c r="L285" s="28" t="n">
        <v>3.16</v>
      </c>
    </row>
    <row r="286" customFormat="false" ht="39" hidden="false" customHeight="true" outlineLevel="0" collapsed="false">
      <c r="A286" s="23" t="s">
        <v>760</v>
      </c>
      <c r="B286" s="23" t="s">
        <v>761</v>
      </c>
      <c r="C286" s="23" t="s">
        <v>31</v>
      </c>
      <c r="D286" s="25" t="s">
        <v>762</v>
      </c>
      <c r="E286" s="23" t="s">
        <v>23</v>
      </c>
      <c r="F286" s="26" t="n">
        <v>40</v>
      </c>
      <c r="G286" s="26" t="n">
        <f aca="false">L286*$L$3</f>
        <v>12.612018</v>
      </c>
      <c r="H286" s="26" t="n">
        <f aca="false">ROUND(G286*1.2363,2)</f>
        <v>15.59</v>
      </c>
      <c r="I286" s="26" t="n">
        <f aca="false">ROUND(F286*H286,2)</f>
        <v>623.6</v>
      </c>
      <c r="J286" s="27" t="n">
        <f aca="false">I286/$H$347</f>
        <v>0.000215778546712803</v>
      </c>
      <c r="L286" s="28" t="n">
        <v>15.42</v>
      </c>
    </row>
    <row r="287" customFormat="false" ht="39" hidden="false" customHeight="true" outlineLevel="0" collapsed="false">
      <c r="A287" s="23" t="s">
        <v>763</v>
      </c>
      <c r="B287" s="23" t="s">
        <v>764</v>
      </c>
      <c r="C287" s="23" t="s">
        <v>31</v>
      </c>
      <c r="D287" s="25" t="s">
        <v>765</v>
      </c>
      <c r="E287" s="23" t="s">
        <v>23</v>
      </c>
      <c r="F287" s="26" t="n">
        <v>10</v>
      </c>
      <c r="G287" s="26" t="n">
        <f aca="false">L287*$L$3</f>
        <v>14.092417</v>
      </c>
      <c r="H287" s="26" t="n">
        <f aca="false">ROUND(G287*1.2363,2)</f>
        <v>17.42</v>
      </c>
      <c r="I287" s="26" t="n">
        <f aca="false">ROUND(F287*H287,2)</f>
        <v>174.2</v>
      </c>
      <c r="J287" s="27" t="n">
        <f aca="false">I287/$H$347</f>
        <v>6.02768166089965E-005</v>
      </c>
      <c r="L287" s="28" t="n">
        <v>17.23</v>
      </c>
    </row>
    <row r="288" customFormat="false" ht="51.75" hidden="false" customHeight="true" outlineLevel="0" collapsed="false">
      <c r="A288" s="23" t="s">
        <v>766</v>
      </c>
      <c r="B288" s="23" t="s">
        <v>767</v>
      </c>
      <c r="C288" s="23" t="s">
        <v>31</v>
      </c>
      <c r="D288" s="25" t="s">
        <v>768</v>
      </c>
      <c r="E288" s="23" t="s">
        <v>52</v>
      </c>
      <c r="F288" s="26" t="n">
        <v>250</v>
      </c>
      <c r="G288" s="26" t="n">
        <f aca="false">L288*$L$3</f>
        <v>8.318043</v>
      </c>
      <c r="H288" s="26" t="n">
        <f aca="false">ROUND(G288*1.2363,2)</f>
        <v>10.28</v>
      </c>
      <c r="I288" s="26" t="n">
        <f aca="false">ROUND(F288*H288,2)</f>
        <v>2570</v>
      </c>
      <c r="J288" s="27" t="n">
        <f aca="false">I288/$H$347</f>
        <v>0.000889273356401384</v>
      </c>
      <c r="L288" s="28" t="n">
        <v>10.17</v>
      </c>
    </row>
    <row r="289" customFormat="false" ht="39" hidden="false" customHeight="true" outlineLevel="0" collapsed="false">
      <c r="A289" s="23" t="s">
        <v>769</v>
      </c>
      <c r="B289" s="23" t="s">
        <v>734</v>
      </c>
      <c r="C289" s="23" t="s">
        <v>31</v>
      </c>
      <c r="D289" s="25" t="s">
        <v>735</v>
      </c>
      <c r="E289" s="23" t="s">
        <v>23</v>
      </c>
      <c r="F289" s="26" t="n">
        <v>3</v>
      </c>
      <c r="G289" s="26" t="n">
        <f aca="false">L289*$L$3</f>
        <v>21.813393</v>
      </c>
      <c r="H289" s="26" t="n">
        <f aca="false">ROUND(G289*1.2363,2)</f>
        <v>26.97</v>
      </c>
      <c r="I289" s="26" t="n">
        <f aca="false">ROUND(F289*H289,2)</f>
        <v>80.91</v>
      </c>
      <c r="J289" s="27" t="n">
        <f aca="false">I289/$H$347</f>
        <v>2.79965397923875E-005</v>
      </c>
      <c r="L289" s="28" t="n">
        <v>26.67</v>
      </c>
    </row>
    <row r="290" customFormat="false" ht="39" hidden="false" customHeight="true" outlineLevel="0" collapsed="false">
      <c r="A290" s="23" t="s">
        <v>770</v>
      </c>
      <c r="B290" s="23" t="s">
        <v>771</v>
      </c>
      <c r="C290" s="23" t="s">
        <v>31</v>
      </c>
      <c r="D290" s="25" t="s">
        <v>772</v>
      </c>
      <c r="E290" s="23" t="s">
        <v>23</v>
      </c>
      <c r="F290" s="26" t="n">
        <v>3</v>
      </c>
      <c r="G290" s="26" t="n">
        <f aca="false">L290*$L$3</f>
        <v>33.214919</v>
      </c>
      <c r="H290" s="26" t="n">
        <f aca="false">ROUND(G290*1.2363,2)</f>
        <v>41.06</v>
      </c>
      <c r="I290" s="26" t="n">
        <f aca="false">ROUND(F290*H290,2)</f>
        <v>123.18</v>
      </c>
      <c r="J290" s="27" t="n">
        <f aca="false">I290/$H$347</f>
        <v>4.26228373702422E-005</v>
      </c>
      <c r="L290" s="28" t="n">
        <v>40.61</v>
      </c>
    </row>
    <row r="291" customFormat="false" ht="39" hidden="false" customHeight="true" outlineLevel="0" collapsed="false">
      <c r="A291" s="23" t="s">
        <v>773</v>
      </c>
      <c r="B291" s="23" t="s">
        <v>774</v>
      </c>
      <c r="C291" s="23" t="s">
        <v>31</v>
      </c>
      <c r="D291" s="25" t="s">
        <v>775</v>
      </c>
      <c r="E291" s="23" t="s">
        <v>23</v>
      </c>
      <c r="F291" s="26" t="n">
        <v>1</v>
      </c>
      <c r="G291" s="26" t="n">
        <f aca="false">L291*$L$3</f>
        <v>44.616445</v>
      </c>
      <c r="H291" s="26" t="n">
        <f aca="false">ROUND(G291*1.2363,2)</f>
        <v>55.16</v>
      </c>
      <c r="I291" s="26" t="n">
        <f aca="false">ROUND(F291*H291,2)</f>
        <v>55.16</v>
      </c>
      <c r="J291" s="27" t="n">
        <f aca="false">I291/$H$347</f>
        <v>1.90865051903114E-005</v>
      </c>
      <c r="L291" s="28" t="n">
        <v>54.55</v>
      </c>
    </row>
    <row r="292" customFormat="false" ht="39" hidden="false" customHeight="true" outlineLevel="0" collapsed="false">
      <c r="A292" s="23" t="s">
        <v>776</v>
      </c>
      <c r="B292" s="23" t="s">
        <v>777</v>
      </c>
      <c r="C292" s="23" t="s">
        <v>31</v>
      </c>
      <c r="D292" s="25" t="s">
        <v>778</v>
      </c>
      <c r="E292" s="23" t="s">
        <v>23</v>
      </c>
      <c r="F292" s="26" t="n">
        <v>4</v>
      </c>
      <c r="G292" s="26" t="n">
        <f aca="false">L292*$L$3</f>
        <v>29.084524</v>
      </c>
      <c r="H292" s="26" t="n">
        <f aca="false">ROUND(G292*1.2363,2)</f>
        <v>35.96</v>
      </c>
      <c r="I292" s="26" t="n">
        <f aca="false">ROUND(F292*H292,2)</f>
        <v>143.84</v>
      </c>
      <c r="J292" s="27" t="n">
        <f aca="false">I292/$H$347</f>
        <v>4.97716262975779E-005</v>
      </c>
      <c r="L292" s="28" t="n">
        <v>35.56</v>
      </c>
    </row>
    <row r="293" customFormat="false" ht="39" hidden="false" customHeight="true" outlineLevel="0" collapsed="false">
      <c r="A293" s="23" t="s">
        <v>779</v>
      </c>
      <c r="B293" s="23" t="s">
        <v>780</v>
      </c>
      <c r="C293" s="23" t="s">
        <v>31</v>
      </c>
      <c r="D293" s="25" t="s">
        <v>781</v>
      </c>
      <c r="E293" s="23" t="s">
        <v>23</v>
      </c>
      <c r="F293" s="26" t="n">
        <v>12</v>
      </c>
      <c r="G293" s="26" t="n">
        <f aca="false">L293*$L$3</f>
        <v>25.76385</v>
      </c>
      <c r="H293" s="26" t="n">
        <f aca="false">ROUND(G293*1.2363,2)</f>
        <v>31.85</v>
      </c>
      <c r="I293" s="26" t="n">
        <f aca="false">ROUND(F293*H293,2)</f>
        <v>382.2</v>
      </c>
      <c r="J293" s="27" t="n">
        <f aca="false">I293/$H$347</f>
        <v>0.000132249134948097</v>
      </c>
      <c r="L293" s="28" t="n">
        <v>31.5</v>
      </c>
    </row>
    <row r="294" customFormat="false" ht="39" hidden="false" customHeight="true" outlineLevel="0" collapsed="false">
      <c r="A294" s="23" t="s">
        <v>782</v>
      </c>
      <c r="B294" s="23" t="s">
        <v>783</v>
      </c>
      <c r="C294" s="23" t="s">
        <v>31</v>
      </c>
      <c r="D294" s="25" t="s">
        <v>784</v>
      </c>
      <c r="E294" s="23" t="s">
        <v>23</v>
      </c>
      <c r="F294" s="26" t="n">
        <v>1</v>
      </c>
      <c r="G294" s="26" t="n">
        <f aca="false">L294*$L$3</f>
        <v>41.099475</v>
      </c>
      <c r="H294" s="26" t="n">
        <f aca="false">ROUND(G294*1.2363,2)</f>
        <v>50.81</v>
      </c>
      <c r="I294" s="26" t="n">
        <f aca="false">ROUND(F294*H294,2)</f>
        <v>50.81</v>
      </c>
      <c r="J294" s="27" t="n">
        <f aca="false">I294/$H$347</f>
        <v>1.75813148788927E-005</v>
      </c>
      <c r="L294" s="28" t="n">
        <v>50.25</v>
      </c>
    </row>
    <row r="295" customFormat="false" ht="25.5" hidden="false" customHeight="true" outlineLevel="0" collapsed="false">
      <c r="A295" s="23" t="s">
        <v>785</v>
      </c>
      <c r="B295" s="23" t="s">
        <v>786</v>
      </c>
      <c r="C295" s="23" t="s">
        <v>36</v>
      </c>
      <c r="D295" s="25" t="s">
        <v>787</v>
      </c>
      <c r="E295" s="23" t="s">
        <v>42</v>
      </c>
      <c r="F295" s="26" t="n">
        <v>10</v>
      </c>
      <c r="G295" s="26" t="n">
        <f aca="false">L295*$L$3</f>
        <v>2.985335</v>
      </c>
      <c r="H295" s="26" t="n">
        <f aca="false">ROUND(G295*1.2363,2)</f>
        <v>3.69</v>
      </c>
      <c r="I295" s="26" t="n">
        <f aca="false">ROUND(F295*H295,2)</f>
        <v>36.9</v>
      </c>
      <c r="J295" s="27" t="n">
        <f aca="false">I295/$H$347</f>
        <v>1.27681660899654E-005</v>
      </c>
      <c r="L295" s="28" t="n">
        <v>3.65</v>
      </c>
    </row>
    <row r="296" customFormat="false" ht="51.75" hidden="false" customHeight="true" outlineLevel="0" collapsed="false">
      <c r="A296" s="23" t="s">
        <v>788</v>
      </c>
      <c r="B296" s="23" t="s">
        <v>789</v>
      </c>
      <c r="C296" s="23" t="s">
        <v>36</v>
      </c>
      <c r="D296" s="25" t="s">
        <v>790</v>
      </c>
      <c r="E296" s="23" t="s">
        <v>42</v>
      </c>
      <c r="F296" s="26" t="n">
        <v>18</v>
      </c>
      <c r="G296" s="26" t="n">
        <f aca="false">L296*$L$3</f>
        <v>185.426109</v>
      </c>
      <c r="H296" s="26" t="n">
        <f aca="false">ROUND(G296*1.2363,2)</f>
        <v>229.24</v>
      </c>
      <c r="I296" s="26" t="n">
        <f aca="false">ROUND(F296*H296,2)</f>
        <v>4126.32</v>
      </c>
      <c r="J296" s="27" t="n">
        <f aca="false">I296/$H$347</f>
        <v>0.00142779238754325</v>
      </c>
      <c r="L296" s="28" t="n">
        <v>226.71</v>
      </c>
    </row>
    <row r="297" customFormat="false" ht="25.5" hidden="false" customHeight="true" outlineLevel="0" collapsed="false">
      <c r="A297" s="23" t="s">
        <v>791</v>
      </c>
      <c r="B297" s="23" t="s">
        <v>792</v>
      </c>
      <c r="C297" s="23" t="s">
        <v>36</v>
      </c>
      <c r="D297" s="25" t="s">
        <v>793</v>
      </c>
      <c r="E297" s="23" t="s">
        <v>42</v>
      </c>
      <c r="F297" s="26" t="n">
        <v>3</v>
      </c>
      <c r="G297" s="26" t="n">
        <f aca="false">L297*$L$3</f>
        <v>174.171805</v>
      </c>
      <c r="H297" s="26" t="n">
        <f aca="false">ROUND(G297*1.2363,2)</f>
        <v>215.33</v>
      </c>
      <c r="I297" s="26" t="n">
        <f aca="false">ROUND(F297*H297,2)</f>
        <v>645.99</v>
      </c>
      <c r="J297" s="27" t="n">
        <f aca="false">I297/$H$347</f>
        <v>0.000223525951557093</v>
      </c>
      <c r="L297" s="28" t="n">
        <v>212.95</v>
      </c>
    </row>
    <row r="298" customFormat="false" ht="25.5" hidden="false" customHeight="true" outlineLevel="0" collapsed="false">
      <c r="A298" s="23" t="s">
        <v>794</v>
      </c>
      <c r="B298" s="23" t="s">
        <v>795</v>
      </c>
      <c r="C298" s="23" t="s">
        <v>36</v>
      </c>
      <c r="D298" s="25" t="s">
        <v>796</v>
      </c>
      <c r="E298" s="23" t="s">
        <v>42</v>
      </c>
      <c r="F298" s="26" t="n">
        <v>3</v>
      </c>
      <c r="G298" s="26" t="n">
        <f aca="false">L298*$L$3</f>
        <v>69.546037</v>
      </c>
      <c r="H298" s="26" t="n">
        <f aca="false">ROUND(G298*1.2363,2)</f>
        <v>85.98</v>
      </c>
      <c r="I298" s="26" t="n">
        <f aca="false">ROUND(F298*H298,2)</f>
        <v>257.94</v>
      </c>
      <c r="J298" s="27" t="n">
        <f aca="false">I298/$H$347</f>
        <v>8.92525951557094E-005</v>
      </c>
      <c r="L298" s="28" t="n">
        <v>85.03</v>
      </c>
    </row>
    <row r="299" customFormat="false" ht="39" hidden="false" customHeight="true" outlineLevel="0" collapsed="false">
      <c r="A299" s="23" t="s">
        <v>797</v>
      </c>
      <c r="B299" s="23" t="s">
        <v>798</v>
      </c>
      <c r="C299" s="23" t="s">
        <v>31</v>
      </c>
      <c r="D299" s="25" t="s">
        <v>799</v>
      </c>
      <c r="E299" s="23" t="s">
        <v>23</v>
      </c>
      <c r="F299" s="26" t="n">
        <v>6</v>
      </c>
      <c r="G299" s="26" t="n">
        <f aca="false">L299*$L$3</f>
        <v>14.435935</v>
      </c>
      <c r="H299" s="26" t="n">
        <f aca="false">ROUND(G299*1.2363,2)</f>
        <v>17.85</v>
      </c>
      <c r="I299" s="26" t="n">
        <f aca="false">ROUND(F299*H299,2)</f>
        <v>107.1</v>
      </c>
      <c r="J299" s="27" t="n">
        <f aca="false">I299/$H$347</f>
        <v>3.70588235294118E-005</v>
      </c>
      <c r="L299" s="28" t="n">
        <v>17.65</v>
      </c>
    </row>
    <row r="300" customFormat="false" ht="24" hidden="false" customHeight="true" outlineLevel="0" collapsed="false">
      <c r="A300" s="18" t="s">
        <v>800</v>
      </c>
      <c r="B300" s="19"/>
      <c r="C300" s="18"/>
      <c r="D300" s="20" t="s">
        <v>801</v>
      </c>
      <c r="E300" s="18"/>
      <c r="F300" s="21" t="n">
        <v>1</v>
      </c>
      <c r="G300" s="26"/>
      <c r="H300" s="21" t="n">
        <f aca="false">I300</f>
        <v>22297.96</v>
      </c>
      <c r="I300" s="21" t="n">
        <f aca="false">SUM(I301:I317)</f>
        <v>22297.96</v>
      </c>
      <c r="J300" s="30" t="n">
        <f aca="false">SUM(J301:J317)</f>
        <v>0.00771555709342561</v>
      </c>
      <c r="L300" s="29"/>
    </row>
    <row r="301" customFormat="false" ht="51.75" hidden="false" customHeight="true" outlineLevel="0" collapsed="false">
      <c r="A301" s="23" t="s">
        <v>802</v>
      </c>
      <c r="B301" s="23" t="s">
        <v>803</v>
      </c>
      <c r="C301" s="23" t="s">
        <v>31</v>
      </c>
      <c r="D301" s="25" t="s">
        <v>804</v>
      </c>
      <c r="E301" s="23" t="s">
        <v>23</v>
      </c>
      <c r="F301" s="26" t="n">
        <v>2</v>
      </c>
      <c r="G301" s="26" t="n">
        <f aca="false">L301*$L$3</f>
        <v>282.936147</v>
      </c>
      <c r="H301" s="26" t="n">
        <f aca="false">ROUND(G301*1.2363,2)</f>
        <v>349.79</v>
      </c>
      <c r="I301" s="26" t="n">
        <f aca="false">ROUND(F301*H301,2)</f>
        <v>699.58</v>
      </c>
      <c r="J301" s="27" t="n">
        <f aca="false">I301/$H$347</f>
        <v>0.000242069204152249</v>
      </c>
      <c r="L301" s="28" t="n">
        <v>345.93</v>
      </c>
    </row>
    <row r="302" customFormat="false" ht="51.75" hidden="false" customHeight="true" outlineLevel="0" collapsed="false">
      <c r="A302" s="23" t="s">
        <v>805</v>
      </c>
      <c r="B302" s="23" t="s">
        <v>806</v>
      </c>
      <c r="C302" s="23" t="s">
        <v>31</v>
      </c>
      <c r="D302" s="25" t="s">
        <v>807</v>
      </c>
      <c r="E302" s="23" t="s">
        <v>23</v>
      </c>
      <c r="F302" s="26" t="n">
        <v>1</v>
      </c>
      <c r="G302" s="26" t="n">
        <f aca="false">L302*$L$3</f>
        <v>389.385832</v>
      </c>
      <c r="H302" s="26" t="n">
        <f aca="false">ROUND(G302*1.2363,2)</f>
        <v>481.4</v>
      </c>
      <c r="I302" s="26" t="n">
        <f aca="false">ROUND(F302*H302,2)</f>
        <v>481.4</v>
      </c>
      <c r="J302" s="27" t="n">
        <f aca="false">I302/$H$347</f>
        <v>0.000166574394463668</v>
      </c>
      <c r="L302" s="28" t="n">
        <v>476.08</v>
      </c>
    </row>
    <row r="303" customFormat="false" ht="25.5" hidden="false" customHeight="true" outlineLevel="0" collapsed="false">
      <c r="A303" s="23" t="s">
        <v>808</v>
      </c>
      <c r="B303" s="23" t="s">
        <v>809</v>
      </c>
      <c r="C303" s="23" t="s">
        <v>31</v>
      </c>
      <c r="D303" s="25" t="s">
        <v>810</v>
      </c>
      <c r="E303" s="23" t="s">
        <v>23</v>
      </c>
      <c r="F303" s="26" t="n">
        <v>4</v>
      </c>
      <c r="G303" s="26" t="n">
        <f aca="false">L303*$L$3</f>
        <v>8.42437</v>
      </c>
      <c r="H303" s="26" t="n">
        <f aca="false">ROUND(G303*1.2363,2)</f>
        <v>10.42</v>
      </c>
      <c r="I303" s="26" t="n">
        <f aca="false">ROUND(F303*H303,2)</f>
        <v>41.68</v>
      </c>
      <c r="J303" s="27" t="n">
        <f aca="false">I303/$H$347</f>
        <v>1.44221453287197E-005</v>
      </c>
      <c r="L303" s="28" t="n">
        <v>10.3</v>
      </c>
    </row>
    <row r="304" customFormat="false" ht="25.5" hidden="false" customHeight="true" outlineLevel="0" collapsed="false">
      <c r="A304" s="23" t="s">
        <v>811</v>
      </c>
      <c r="B304" s="23" t="s">
        <v>812</v>
      </c>
      <c r="C304" s="23" t="s">
        <v>31</v>
      </c>
      <c r="D304" s="25" t="s">
        <v>813</v>
      </c>
      <c r="E304" s="23" t="s">
        <v>23</v>
      </c>
      <c r="F304" s="26" t="n">
        <v>13</v>
      </c>
      <c r="G304" s="26" t="n">
        <f aca="false">L304*$L$3</f>
        <v>8.890573</v>
      </c>
      <c r="H304" s="26" t="n">
        <f aca="false">ROUND(G304*1.2363,2)</f>
        <v>10.99</v>
      </c>
      <c r="I304" s="26" t="n">
        <f aca="false">ROUND(F304*H304,2)</f>
        <v>142.87</v>
      </c>
      <c r="J304" s="27" t="n">
        <f aca="false">I304/$H$347</f>
        <v>4.94359861591696E-005</v>
      </c>
      <c r="L304" s="28" t="n">
        <v>10.87</v>
      </c>
    </row>
    <row r="305" customFormat="false" ht="25.5" hidden="false" customHeight="true" outlineLevel="0" collapsed="false">
      <c r="A305" s="23" t="s">
        <v>814</v>
      </c>
      <c r="B305" s="23" t="s">
        <v>815</v>
      </c>
      <c r="C305" s="23" t="s">
        <v>31</v>
      </c>
      <c r="D305" s="25" t="s">
        <v>816</v>
      </c>
      <c r="E305" s="23" t="s">
        <v>23</v>
      </c>
      <c r="F305" s="26" t="n">
        <v>4</v>
      </c>
      <c r="G305" s="26" t="n">
        <f aca="false">L305*$L$3</f>
        <v>9.855695</v>
      </c>
      <c r="H305" s="26" t="n">
        <f aca="false">ROUND(G305*1.2363,2)</f>
        <v>12.18</v>
      </c>
      <c r="I305" s="26" t="n">
        <f aca="false">ROUND(F305*H305,2)</f>
        <v>48.72</v>
      </c>
      <c r="J305" s="27" t="n">
        <f aca="false">I305/$H$347</f>
        <v>1.68581314878893E-005</v>
      </c>
      <c r="L305" s="28" t="n">
        <v>12.05</v>
      </c>
    </row>
    <row r="306" customFormat="false" ht="25.5" hidden="false" customHeight="true" outlineLevel="0" collapsed="false">
      <c r="A306" s="23" t="s">
        <v>817</v>
      </c>
      <c r="B306" s="23" t="s">
        <v>818</v>
      </c>
      <c r="C306" s="23" t="s">
        <v>31</v>
      </c>
      <c r="D306" s="25" t="s">
        <v>819</v>
      </c>
      <c r="E306" s="23" t="s">
        <v>23</v>
      </c>
      <c r="F306" s="26" t="n">
        <v>1</v>
      </c>
      <c r="G306" s="26" t="n">
        <f aca="false">L306*$L$3</f>
        <v>53.237111</v>
      </c>
      <c r="H306" s="26" t="n">
        <f aca="false">ROUND(G306*1.2363,2)</f>
        <v>65.82</v>
      </c>
      <c r="I306" s="26" t="n">
        <f aca="false">ROUND(F306*H306,2)</f>
        <v>65.82</v>
      </c>
      <c r="J306" s="27" t="n">
        <f aca="false">I306/$H$347</f>
        <v>2.27750865051903E-005</v>
      </c>
      <c r="L306" s="28" t="n">
        <v>65.09</v>
      </c>
    </row>
    <row r="307" customFormat="false" ht="25.5" hidden="false" customHeight="true" outlineLevel="0" collapsed="false">
      <c r="A307" s="23" t="s">
        <v>820</v>
      </c>
      <c r="B307" s="23" t="s">
        <v>821</v>
      </c>
      <c r="C307" s="23" t="s">
        <v>31</v>
      </c>
      <c r="D307" s="25" t="s">
        <v>822</v>
      </c>
      <c r="E307" s="23" t="s">
        <v>23</v>
      </c>
      <c r="F307" s="26" t="n">
        <v>1</v>
      </c>
      <c r="G307" s="26" t="n">
        <f aca="false">L307*$L$3</f>
        <v>58.414418</v>
      </c>
      <c r="H307" s="26" t="n">
        <f aca="false">ROUND(G307*1.2363,2)</f>
        <v>72.22</v>
      </c>
      <c r="I307" s="26" t="n">
        <f aca="false">ROUND(F307*H307,2)</f>
        <v>72.22</v>
      </c>
      <c r="J307" s="27" t="n">
        <f aca="false">I307/$H$347</f>
        <v>2.49896193771626E-005</v>
      </c>
      <c r="L307" s="28" t="n">
        <v>71.42</v>
      </c>
    </row>
    <row r="308" customFormat="false" ht="25.5" hidden="false" customHeight="true" outlineLevel="0" collapsed="false">
      <c r="A308" s="23" t="s">
        <v>823</v>
      </c>
      <c r="B308" s="23" t="s">
        <v>824</v>
      </c>
      <c r="C308" s="23" t="s">
        <v>31</v>
      </c>
      <c r="D308" s="25" t="s">
        <v>825</v>
      </c>
      <c r="E308" s="23" t="s">
        <v>23</v>
      </c>
      <c r="F308" s="26" t="n">
        <v>1</v>
      </c>
      <c r="G308" s="26" t="n">
        <f aca="false">L308*$L$3</f>
        <v>54.979238</v>
      </c>
      <c r="H308" s="26" t="n">
        <f aca="false">ROUND(G308*1.2363,2)</f>
        <v>67.97</v>
      </c>
      <c r="I308" s="26" t="n">
        <f aca="false">ROUND(F308*H308,2)</f>
        <v>67.97</v>
      </c>
      <c r="J308" s="27" t="n">
        <f aca="false">I308/$H$347</f>
        <v>2.35190311418685E-005</v>
      </c>
      <c r="L308" s="28" t="n">
        <v>67.22</v>
      </c>
    </row>
    <row r="309" customFormat="false" ht="39" hidden="false" customHeight="true" outlineLevel="0" collapsed="false">
      <c r="A309" s="23" t="s">
        <v>826</v>
      </c>
      <c r="B309" s="23" t="s">
        <v>827</v>
      </c>
      <c r="C309" s="23" t="s">
        <v>36</v>
      </c>
      <c r="D309" s="25" t="s">
        <v>828</v>
      </c>
      <c r="E309" s="23" t="s">
        <v>42</v>
      </c>
      <c r="F309" s="26" t="n">
        <v>1</v>
      </c>
      <c r="G309" s="26" t="n">
        <f aca="false">L309*$L$3</f>
        <v>247.504719</v>
      </c>
      <c r="H309" s="26" t="n">
        <f aca="false">ROUND(G309*1.2363,2)</f>
        <v>305.99</v>
      </c>
      <c r="I309" s="26" t="n">
        <f aca="false">ROUND(F309*H309,2)</f>
        <v>305.99</v>
      </c>
      <c r="J309" s="27" t="n">
        <f aca="false">I309/$H$347</f>
        <v>0.000105878892733564</v>
      </c>
      <c r="L309" s="28" t="n">
        <v>302.61</v>
      </c>
    </row>
    <row r="310" customFormat="false" ht="25.5" hidden="false" customHeight="true" outlineLevel="0" collapsed="false">
      <c r="A310" s="23" t="s">
        <v>829</v>
      </c>
      <c r="B310" s="23" t="s">
        <v>830</v>
      </c>
      <c r="C310" s="23" t="s">
        <v>36</v>
      </c>
      <c r="D310" s="25" t="s">
        <v>831</v>
      </c>
      <c r="E310" s="23" t="s">
        <v>42</v>
      </c>
      <c r="F310" s="26" t="n">
        <v>1</v>
      </c>
      <c r="G310" s="26" t="n">
        <f aca="false">L310*$L$3</f>
        <v>183.855741</v>
      </c>
      <c r="H310" s="26" t="n">
        <f aca="false">ROUND(G310*1.2363,2)</f>
        <v>227.3</v>
      </c>
      <c r="I310" s="26" t="n">
        <f aca="false">ROUND(F310*H310,2)</f>
        <v>227.3</v>
      </c>
      <c r="J310" s="27" t="n">
        <f aca="false">I310/$H$347</f>
        <v>7.86505190311419E-005</v>
      </c>
      <c r="L310" s="28" t="n">
        <v>224.79</v>
      </c>
    </row>
    <row r="311" customFormat="false" ht="25.5" hidden="false" customHeight="true" outlineLevel="0" collapsed="false">
      <c r="A311" s="23" t="s">
        <v>832</v>
      </c>
      <c r="B311" s="23" t="s">
        <v>833</v>
      </c>
      <c r="C311" s="23" t="s">
        <v>36</v>
      </c>
      <c r="D311" s="25" t="s">
        <v>834</v>
      </c>
      <c r="E311" s="23" t="s">
        <v>42</v>
      </c>
      <c r="F311" s="26" t="n">
        <v>1</v>
      </c>
      <c r="G311" s="26" t="n">
        <f aca="false">L311*$L$3</f>
        <v>167.865796</v>
      </c>
      <c r="H311" s="26" t="n">
        <f aca="false">ROUND(G311*1.2363,2)</f>
        <v>207.53</v>
      </c>
      <c r="I311" s="26" t="n">
        <f aca="false">ROUND(F311*H311,2)</f>
        <v>207.53</v>
      </c>
      <c r="J311" s="27" t="n">
        <f aca="false">I311/$H$347</f>
        <v>7.18096885813149E-005</v>
      </c>
      <c r="L311" s="28" t="n">
        <v>205.24</v>
      </c>
    </row>
    <row r="312" customFormat="false" ht="39" hidden="false" customHeight="true" outlineLevel="0" collapsed="false">
      <c r="A312" s="23" t="s">
        <v>835</v>
      </c>
      <c r="B312" s="23" t="s">
        <v>707</v>
      </c>
      <c r="C312" s="23" t="s">
        <v>31</v>
      </c>
      <c r="D312" s="25" t="s">
        <v>708</v>
      </c>
      <c r="E312" s="23" t="s">
        <v>52</v>
      </c>
      <c r="F312" s="26" t="n">
        <v>300</v>
      </c>
      <c r="G312" s="26" t="n">
        <f aca="false">L312*$L$3</f>
        <v>6.371441</v>
      </c>
      <c r="H312" s="26" t="n">
        <f aca="false">ROUND(G312*1.2363,2)</f>
        <v>7.88</v>
      </c>
      <c r="I312" s="26" t="n">
        <f aca="false">ROUND(F312*H312,2)</f>
        <v>2364</v>
      </c>
      <c r="J312" s="27" t="n">
        <f aca="false">I312/$H$347</f>
        <v>0.000817993079584775</v>
      </c>
      <c r="L312" s="28" t="n">
        <v>7.79</v>
      </c>
    </row>
    <row r="313" customFormat="false" ht="39" hidden="false" customHeight="true" outlineLevel="0" collapsed="false">
      <c r="A313" s="23" t="s">
        <v>836</v>
      </c>
      <c r="B313" s="23" t="s">
        <v>837</v>
      </c>
      <c r="C313" s="23" t="s">
        <v>31</v>
      </c>
      <c r="D313" s="25" t="s">
        <v>838</v>
      </c>
      <c r="E313" s="23" t="s">
        <v>52</v>
      </c>
      <c r="F313" s="26" t="n">
        <v>510</v>
      </c>
      <c r="G313" s="26" t="n">
        <f aca="false">L313*$L$3</f>
        <v>9.045974</v>
      </c>
      <c r="H313" s="26" t="n">
        <f aca="false">ROUND(G313*1.2363,2)</f>
        <v>11.18</v>
      </c>
      <c r="I313" s="26" t="n">
        <f aca="false">ROUND(F313*H313,2)</f>
        <v>5701.8</v>
      </c>
      <c r="J313" s="27" t="n">
        <f aca="false">I313/$H$347</f>
        <v>0.00197294117647059</v>
      </c>
      <c r="L313" s="28" t="n">
        <v>11.06</v>
      </c>
    </row>
    <row r="314" customFormat="false" ht="39" hidden="false" customHeight="true" outlineLevel="0" collapsed="false">
      <c r="A314" s="23" t="s">
        <v>839</v>
      </c>
      <c r="B314" s="23" t="s">
        <v>840</v>
      </c>
      <c r="C314" s="23" t="s">
        <v>31</v>
      </c>
      <c r="D314" s="25" t="s">
        <v>841</v>
      </c>
      <c r="E314" s="23" t="s">
        <v>52</v>
      </c>
      <c r="F314" s="26" t="n">
        <v>60</v>
      </c>
      <c r="G314" s="26" t="n">
        <f aca="false">L314*$L$3</f>
        <v>14.517725</v>
      </c>
      <c r="H314" s="26" t="n">
        <f aca="false">ROUND(G314*1.2363,2)</f>
        <v>17.95</v>
      </c>
      <c r="I314" s="26" t="n">
        <f aca="false">ROUND(F314*H314,2)</f>
        <v>1077</v>
      </c>
      <c r="J314" s="27" t="n">
        <f aca="false">I314/$H$347</f>
        <v>0.000372664359861592</v>
      </c>
      <c r="L314" s="28" t="n">
        <v>17.75</v>
      </c>
    </row>
    <row r="315" customFormat="false" ht="39" hidden="false" customHeight="true" outlineLevel="0" collapsed="false">
      <c r="A315" s="23" t="s">
        <v>842</v>
      </c>
      <c r="B315" s="23" t="s">
        <v>843</v>
      </c>
      <c r="C315" s="23" t="s">
        <v>31</v>
      </c>
      <c r="D315" s="25" t="s">
        <v>844</v>
      </c>
      <c r="E315" s="23" t="s">
        <v>52</v>
      </c>
      <c r="F315" s="26" t="n">
        <v>180</v>
      </c>
      <c r="G315" s="26" t="n">
        <f aca="false">L315*$L$3</f>
        <v>22.852126</v>
      </c>
      <c r="H315" s="26" t="n">
        <f aca="false">ROUND(G315*1.2363,2)</f>
        <v>28.25</v>
      </c>
      <c r="I315" s="26" t="n">
        <f aca="false">ROUND(F315*H315,2)</f>
        <v>5085</v>
      </c>
      <c r="J315" s="27" t="n">
        <f aca="false">I315/$H$347</f>
        <v>0.00175951557093426</v>
      </c>
      <c r="L315" s="28" t="n">
        <v>27.94</v>
      </c>
    </row>
    <row r="316" customFormat="false" ht="51.75" hidden="false" customHeight="true" outlineLevel="0" collapsed="false">
      <c r="A316" s="23" t="s">
        <v>845</v>
      </c>
      <c r="B316" s="23" t="s">
        <v>846</v>
      </c>
      <c r="C316" s="23" t="s">
        <v>31</v>
      </c>
      <c r="D316" s="25" t="s">
        <v>847</v>
      </c>
      <c r="E316" s="23" t="s">
        <v>52</v>
      </c>
      <c r="F316" s="26" t="n">
        <v>82.5</v>
      </c>
      <c r="G316" s="26" t="n">
        <f aca="false">L316*$L$3</f>
        <v>25.714776</v>
      </c>
      <c r="H316" s="26" t="n">
        <f aca="false">ROUND(G316*1.2363,2)</f>
        <v>31.79</v>
      </c>
      <c r="I316" s="26" t="n">
        <f aca="false">ROUND(F316*H316,2)</f>
        <v>2622.68</v>
      </c>
      <c r="J316" s="27" t="n">
        <f aca="false">I316/$H$347</f>
        <v>0.000907501730103806</v>
      </c>
      <c r="L316" s="28" t="n">
        <v>31.44</v>
      </c>
    </row>
    <row r="317" customFormat="false" ht="51.75" hidden="false" customHeight="true" outlineLevel="0" collapsed="false">
      <c r="A317" s="23" t="s">
        <v>848</v>
      </c>
      <c r="B317" s="23" t="s">
        <v>849</v>
      </c>
      <c r="C317" s="23" t="s">
        <v>31</v>
      </c>
      <c r="D317" s="25" t="s">
        <v>850</v>
      </c>
      <c r="E317" s="23" t="s">
        <v>52</v>
      </c>
      <c r="F317" s="26" t="n">
        <v>48</v>
      </c>
      <c r="G317" s="26" t="n">
        <f aca="false">L317*$L$3</f>
        <v>52.010261</v>
      </c>
      <c r="H317" s="26" t="n">
        <f aca="false">ROUND(G317*1.2363,2)</f>
        <v>64.3</v>
      </c>
      <c r="I317" s="26" t="n">
        <f aca="false">ROUND(F317*H317,2)</f>
        <v>3086.4</v>
      </c>
      <c r="J317" s="27" t="n">
        <f aca="false">I317/$H$347</f>
        <v>0.00106795847750865</v>
      </c>
      <c r="L317" s="28" t="n">
        <v>63.59</v>
      </c>
    </row>
    <row r="318" customFormat="false" ht="24" hidden="false" customHeight="true" outlineLevel="0" collapsed="false">
      <c r="A318" s="18" t="s">
        <v>851</v>
      </c>
      <c r="B318" s="19"/>
      <c r="C318" s="18"/>
      <c r="D318" s="20" t="s">
        <v>852</v>
      </c>
      <c r="E318" s="18"/>
      <c r="F318" s="21" t="n">
        <v>1</v>
      </c>
      <c r="G318" s="26"/>
      <c r="H318" s="21" t="n">
        <f aca="false">I318</f>
        <v>130293.33</v>
      </c>
      <c r="I318" s="21" t="n">
        <f aca="false">SUM(I319:I340)</f>
        <v>130293.33</v>
      </c>
      <c r="J318" s="30" t="n">
        <f aca="false">SUM(J319:J340)</f>
        <v>0.0450841972318339</v>
      </c>
      <c r="L318" s="29"/>
    </row>
    <row r="319" customFormat="false" ht="51.75" hidden="false" customHeight="true" outlineLevel="0" collapsed="false">
      <c r="A319" s="23" t="s">
        <v>853</v>
      </c>
      <c r="B319" s="23" t="s">
        <v>854</v>
      </c>
      <c r="C319" s="23" t="s">
        <v>31</v>
      </c>
      <c r="D319" s="25" t="s">
        <v>855</v>
      </c>
      <c r="E319" s="23" t="s">
        <v>52</v>
      </c>
      <c r="F319" s="26" t="n">
        <v>10</v>
      </c>
      <c r="G319" s="26" t="n">
        <f aca="false">L319*$L$3</f>
        <v>72.163317</v>
      </c>
      <c r="H319" s="26" t="n">
        <f aca="false">ROUND(G319*1.2363,2)</f>
        <v>89.22</v>
      </c>
      <c r="I319" s="26" t="n">
        <f aca="false">ROUND(F319*H319,2)</f>
        <v>892.2</v>
      </c>
      <c r="J319" s="27" t="n">
        <f aca="false">I319/$H$347</f>
        <v>0.000308719723183391</v>
      </c>
      <c r="L319" s="28" t="n">
        <v>88.23</v>
      </c>
    </row>
    <row r="320" customFormat="false" ht="51.75" hidden="false" customHeight="true" outlineLevel="0" collapsed="false">
      <c r="A320" s="23" t="s">
        <v>856</v>
      </c>
      <c r="B320" s="23" t="s">
        <v>857</v>
      </c>
      <c r="C320" s="23" t="s">
        <v>31</v>
      </c>
      <c r="D320" s="25" t="s">
        <v>858</v>
      </c>
      <c r="E320" s="23" t="s">
        <v>52</v>
      </c>
      <c r="F320" s="26" t="n">
        <v>540</v>
      </c>
      <c r="G320" s="26" t="n">
        <f aca="false">L320*$L$3</f>
        <v>93.396001</v>
      </c>
      <c r="H320" s="26" t="n">
        <f aca="false">ROUND(G320*1.2363,2)</f>
        <v>115.47</v>
      </c>
      <c r="I320" s="26" t="n">
        <f aca="false">ROUND(F320*H320,2)</f>
        <v>62353.8</v>
      </c>
      <c r="J320" s="27" t="n">
        <f aca="false">I320/$H$347</f>
        <v>0.0215757093425606</v>
      </c>
      <c r="L320" s="28" t="n">
        <v>114.19</v>
      </c>
    </row>
    <row r="321" customFormat="false" ht="51.75" hidden="false" customHeight="true" outlineLevel="0" collapsed="false">
      <c r="A321" s="23" t="s">
        <v>859</v>
      </c>
      <c r="B321" s="23" t="s">
        <v>860</v>
      </c>
      <c r="C321" s="23" t="s">
        <v>31</v>
      </c>
      <c r="D321" s="25" t="s">
        <v>861</v>
      </c>
      <c r="E321" s="23" t="s">
        <v>52</v>
      </c>
      <c r="F321" s="26" t="n">
        <v>180</v>
      </c>
      <c r="G321" s="26" t="n">
        <f aca="false">L321*$L$3</f>
        <v>147.066599</v>
      </c>
      <c r="H321" s="26" t="n">
        <f aca="false">ROUND(G321*1.2363,2)</f>
        <v>181.82</v>
      </c>
      <c r="I321" s="26" t="n">
        <f aca="false">ROUND(F321*H321,2)</f>
        <v>32727.6</v>
      </c>
      <c r="J321" s="27" t="n">
        <f aca="false">I321/$H$347</f>
        <v>0.0113244290657439</v>
      </c>
      <c r="L321" s="28" t="n">
        <v>179.81</v>
      </c>
    </row>
    <row r="322" customFormat="false" ht="39" hidden="false" customHeight="true" outlineLevel="0" collapsed="false">
      <c r="A322" s="23" t="s">
        <v>862</v>
      </c>
      <c r="B322" s="23" t="s">
        <v>840</v>
      </c>
      <c r="C322" s="23" t="s">
        <v>31</v>
      </c>
      <c r="D322" s="25" t="s">
        <v>841</v>
      </c>
      <c r="E322" s="23" t="s">
        <v>52</v>
      </c>
      <c r="F322" s="26" t="n">
        <v>6</v>
      </c>
      <c r="G322" s="26" t="n">
        <f aca="false">L322*$L$3</f>
        <v>14.517725</v>
      </c>
      <c r="H322" s="26" t="n">
        <f aca="false">ROUND(G322*1.2363,2)</f>
        <v>17.95</v>
      </c>
      <c r="I322" s="26" t="n">
        <f aca="false">ROUND(F322*H322,2)</f>
        <v>107.7</v>
      </c>
      <c r="J322" s="27" t="n">
        <f aca="false">I322/$H$347</f>
        <v>3.72664359861592E-005</v>
      </c>
      <c r="L322" s="28" t="n">
        <v>17.75</v>
      </c>
    </row>
    <row r="323" customFormat="false" ht="25.5" hidden="false" customHeight="true" outlineLevel="0" collapsed="false">
      <c r="A323" s="23" t="s">
        <v>863</v>
      </c>
      <c r="B323" s="23" t="s">
        <v>864</v>
      </c>
      <c r="C323" s="23" t="s">
        <v>31</v>
      </c>
      <c r="D323" s="25" t="s">
        <v>865</v>
      </c>
      <c r="E323" s="23" t="s">
        <v>52</v>
      </c>
      <c r="F323" s="26" t="n">
        <v>9</v>
      </c>
      <c r="G323" s="26" t="n">
        <f aca="false">L323*$L$3</f>
        <v>71.656219</v>
      </c>
      <c r="H323" s="26" t="n">
        <f aca="false">ROUND(G323*1.2363,2)</f>
        <v>88.59</v>
      </c>
      <c r="I323" s="26" t="n">
        <f aca="false">ROUND(F323*H323,2)</f>
        <v>797.31</v>
      </c>
      <c r="J323" s="27" t="n">
        <f aca="false">I323/$H$347</f>
        <v>0.000275885813148789</v>
      </c>
      <c r="L323" s="28" t="n">
        <v>87.61</v>
      </c>
    </row>
    <row r="324" customFormat="false" ht="25.5" hidden="false" customHeight="true" outlineLevel="0" collapsed="false">
      <c r="A324" s="23" t="s">
        <v>866</v>
      </c>
      <c r="B324" s="23" t="s">
        <v>710</v>
      </c>
      <c r="C324" s="23" t="s">
        <v>36</v>
      </c>
      <c r="D324" s="25" t="s">
        <v>711</v>
      </c>
      <c r="E324" s="23" t="s">
        <v>42</v>
      </c>
      <c r="F324" s="26" t="n">
        <v>11</v>
      </c>
      <c r="G324" s="26" t="n">
        <f aca="false">L324*$L$3</f>
        <v>356.833412</v>
      </c>
      <c r="H324" s="26" t="n">
        <f aca="false">ROUND(G324*1.2363,2)</f>
        <v>441.15</v>
      </c>
      <c r="I324" s="26" t="n">
        <f aca="false">ROUND(F324*H324,2)</f>
        <v>4852.65</v>
      </c>
      <c r="J324" s="27" t="n">
        <f aca="false">I324/$H$347</f>
        <v>0.00167911764705882</v>
      </c>
      <c r="L324" s="28" t="n">
        <v>436.28</v>
      </c>
    </row>
    <row r="325" customFormat="false" ht="25.5" hidden="false" customHeight="true" outlineLevel="0" collapsed="false">
      <c r="A325" s="23" t="s">
        <v>867</v>
      </c>
      <c r="B325" s="23" t="s">
        <v>868</v>
      </c>
      <c r="C325" s="23" t="s">
        <v>31</v>
      </c>
      <c r="D325" s="25" t="s">
        <v>869</v>
      </c>
      <c r="E325" s="23" t="s">
        <v>23</v>
      </c>
      <c r="F325" s="26" t="n">
        <v>3</v>
      </c>
      <c r="G325" s="26" t="n">
        <f aca="false">L325*$L$3</f>
        <v>39.455496</v>
      </c>
      <c r="H325" s="26" t="n">
        <f aca="false">ROUND(G325*1.2363,2)</f>
        <v>48.78</v>
      </c>
      <c r="I325" s="26" t="n">
        <f aca="false">ROUND(F325*H325,2)</f>
        <v>146.34</v>
      </c>
      <c r="J325" s="27" t="n">
        <f aca="false">I325/$H$347</f>
        <v>5.0636678200692E-005</v>
      </c>
      <c r="L325" s="28" t="n">
        <v>48.24</v>
      </c>
    </row>
    <row r="326" customFormat="false" ht="51.75" hidden="false" customHeight="true" outlineLevel="0" collapsed="false">
      <c r="A326" s="23" t="s">
        <v>870</v>
      </c>
      <c r="B326" s="23" t="s">
        <v>871</v>
      </c>
      <c r="C326" s="23" t="s">
        <v>31</v>
      </c>
      <c r="D326" s="25" t="s">
        <v>872</v>
      </c>
      <c r="E326" s="23" t="s">
        <v>23</v>
      </c>
      <c r="F326" s="26" t="n">
        <v>2</v>
      </c>
      <c r="G326" s="26" t="n">
        <f aca="false">L326*$L$3</f>
        <v>9.005079</v>
      </c>
      <c r="H326" s="26" t="n">
        <f aca="false">ROUND(G326*1.2363,2)</f>
        <v>11.13</v>
      </c>
      <c r="I326" s="26" t="n">
        <f aca="false">ROUND(F326*H326,2)</f>
        <v>22.26</v>
      </c>
      <c r="J326" s="27" t="n">
        <f aca="false">I326/$H$347</f>
        <v>7.70242214532872E-006</v>
      </c>
      <c r="L326" s="28" t="n">
        <v>11.01</v>
      </c>
    </row>
    <row r="327" customFormat="false" ht="51.75" hidden="false" customHeight="true" outlineLevel="0" collapsed="false">
      <c r="A327" s="23" t="s">
        <v>873</v>
      </c>
      <c r="B327" s="23" t="s">
        <v>874</v>
      </c>
      <c r="C327" s="23" t="s">
        <v>31</v>
      </c>
      <c r="D327" s="25" t="s">
        <v>875</v>
      </c>
      <c r="E327" s="23" t="s">
        <v>23</v>
      </c>
      <c r="F327" s="26" t="n">
        <v>6</v>
      </c>
      <c r="G327" s="26" t="n">
        <f aca="false">L327*$L$3</f>
        <v>29.125419</v>
      </c>
      <c r="H327" s="26" t="n">
        <f aca="false">ROUND(G327*1.2363,2)</f>
        <v>36.01</v>
      </c>
      <c r="I327" s="26" t="n">
        <f aca="false">ROUND(F327*H327,2)</f>
        <v>216.06</v>
      </c>
      <c r="J327" s="27" t="n">
        <f aca="false">I327/$H$347</f>
        <v>7.47612456747405E-005</v>
      </c>
      <c r="L327" s="28" t="n">
        <v>35.61</v>
      </c>
    </row>
    <row r="328" customFormat="false" ht="39" hidden="false" customHeight="true" outlineLevel="0" collapsed="false">
      <c r="A328" s="23" t="s">
        <v>876</v>
      </c>
      <c r="B328" s="23" t="s">
        <v>877</v>
      </c>
      <c r="C328" s="23" t="s">
        <v>31</v>
      </c>
      <c r="D328" s="25" t="s">
        <v>878</v>
      </c>
      <c r="E328" s="23" t="s">
        <v>52</v>
      </c>
      <c r="F328" s="26" t="n">
        <v>20</v>
      </c>
      <c r="G328" s="26" t="n">
        <f aca="false">L328*$L$3</f>
        <v>10.755385</v>
      </c>
      <c r="H328" s="26" t="n">
        <f aca="false">ROUND(G328*1.2363,2)</f>
        <v>13.3</v>
      </c>
      <c r="I328" s="26" t="n">
        <f aca="false">ROUND(F328*H328,2)</f>
        <v>266</v>
      </c>
      <c r="J328" s="27" t="n">
        <f aca="false">I328/$H$347</f>
        <v>9.20415224913495E-005</v>
      </c>
      <c r="L328" s="28" t="n">
        <v>13.15</v>
      </c>
    </row>
    <row r="329" customFormat="false" ht="39" hidden="false" customHeight="true" outlineLevel="0" collapsed="false">
      <c r="A329" s="23" t="s">
        <v>879</v>
      </c>
      <c r="B329" s="23" t="s">
        <v>880</v>
      </c>
      <c r="C329" s="23" t="s">
        <v>31</v>
      </c>
      <c r="D329" s="25" t="s">
        <v>881</v>
      </c>
      <c r="E329" s="23" t="s">
        <v>52</v>
      </c>
      <c r="F329" s="26" t="n">
        <v>180</v>
      </c>
      <c r="G329" s="26" t="n">
        <f aca="false">L329*$L$3</f>
        <v>35.832199</v>
      </c>
      <c r="H329" s="26" t="n">
        <f aca="false">ROUND(G329*1.2363,2)</f>
        <v>44.3</v>
      </c>
      <c r="I329" s="26" t="n">
        <f aca="false">ROUND(F329*H329,2)</f>
        <v>7974</v>
      </c>
      <c r="J329" s="27" t="n">
        <f aca="false">I329/$H$347</f>
        <v>0.00275916955017301</v>
      </c>
      <c r="L329" s="28" t="n">
        <v>43.81</v>
      </c>
    </row>
    <row r="330" customFormat="false" ht="25.5" hidden="false" customHeight="true" outlineLevel="0" collapsed="false">
      <c r="A330" s="23" t="s">
        <v>882</v>
      </c>
      <c r="B330" s="23" t="s">
        <v>883</v>
      </c>
      <c r="C330" s="23" t="s">
        <v>31</v>
      </c>
      <c r="D330" s="25" t="s">
        <v>884</v>
      </c>
      <c r="E330" s="23" t="s">
        <v>23</v>
      </c>
      <c r="F330" s="26" t="n">
        <v>3</v>
      </c>
      <c r="G330" s="26" t="n">
        <f aca="false">L330*$L$3</f>
        <v>108.281781</v>
      </c>
      <c r="H330" s="26" t="n">
        <f aca="false">ROUND(G330*1.2363,2)</f>
        <v>133.87</v>
      </c>
      <c r="I330" s="26" t="n">
        <f aca="false">ROUND(F330*H330,2)</f>
        <v>401.61</v>
      </c>
      <c r="J330" s="27" t="n">
        <f aca="false">I330/$H$347</f>
        <v>0.000138965397923875</v>
      </c>
      <c r="L330" s="28" t="n">
        <v>132.39</v>
      </c>
    </row>
    <row r="331" customFormat="false" ht="39" hidden="false" customHeight="true" outlineLevel="0" collapsed="false">
      <c r="A331" s="23" t="s">
        <v>885</v>
      </c>
      <c r="B331" s="23" t="s">
        <v>886</v>
      </c>
      <c r="C331" s="23" t="s">
        <v>31</v>
      </c>
      <c r="D331" s="25" t="s">
        <v>887</v>
      </c>
      <c r="E331" s="23" t="s">
        <v>23</v>
      </c>
      <c r="F331" s="26" t="n">
        <v>5</v>
      </c>
      <c r="G331" s="26" t="n">
        <f aca="false">L331*$L$3</f>
        <v>8.039957</v>
      </c>
      <c r="H331" s="26" t="n">
        <f aca="false">ROUND(G331*1.2363,2)</f>
        <v>9.94</v>
      </c>
      <c r="I331" s="26" t="n">
        <f aca="false">ROUND(F331*H331,2)</f>
        <v>49.7</v>
      </c>
      <c r="J331" s="27" t="n">
        <f aca="false">I331/$H$347</f>
        <v>1.719723183391E-005</v>
      </c>
      <c r="L331" s="28" t="n">
        <v>9.83</v>
      </c>
    </row>
    <row r="332" customFormat="false" ht="51.75" hidden="false" customHeight="true" outlineLevel="0" collapsed="false">
      <c r="A332" s="23" t="s">
        <v>888</v>
      </c>
      <c r="B332" s="23" t="s">
        <v>889</v>
      </c>
      <c r="C332" s="23" t="s">
        <v>31</v>
      </c>
      <c r="D332" s="25" t="s">
        <v>890</v>
      </c>
      <c r="E332" s="23" t="s">
        <v>23</v>
      </c>
      <c r="F332" s="26" t="n">
        <v>70</v>
      </c>
      <c r="G332" s="26" t="n">
        <f aca="false">L332*$L$3</f>
        <v>19.253366</v>
      </c>
      <c r="H332" s="26" t="n">
        <f aca="false">ROUND(G332*1.2363,2)</f>
        <v>23.8</v>
      </c>
      <c r="I332" s="26" t="n">
        <f aca="false">ROUND(F332*H332,2)</f>
        <v>1666</v>
      </c>
      <c r="J332" s="27" t="n">
        <f aca="false">I332/$H$347</f>
        <v>0.000576470588235294</v>
      </c>
      <c r="L332" s="28" t="n">
        <v>23.54</v>
      </c>
    </row>
    <row r="333" customFormat="false" ht="25.5" hidden="false" customHeight="true" outlineLevel="0" collapsed="false">
      <c r="A333" s="23" t="s">
        <v>891</v>
      </c>
      <c r="B333" s="23" t="s">
        <v>892</v>
      </c>
      <c r="C333" s="23" t="s">
        <v>36</v>
      </c>
      <c r="D333" s="25" t="s">
        <v>893</v>
      </c>
      <c r="E333" s="23" t="s">
        <v>42</v>
      </c>
      <c r="F333" s="26" t="n">
        <v>1</v>
      </c>
      <c r="G333" s="26" t="n">
        <f aca="false">L333*$L$3</f>
        <v>1630.328249</v>
      </c>
      <c r="H333" s="26" t="n">
        <f aca="false">ROUND(G333*1.2363,2)</f>
        <v>2015.57</v>
      </c>
      <c r="I333" s="26" t="n">
        <f aca="false">ROUND(F333*H333,2)</f>
        <v>2015.57</v>
      </c>
      <c r="J333" s="27" t="n">
        <f aca="false">I333/$H$347</f>
        <v>0.000697429065743945</v>
      </c>
      <c r="L333" s="28" t="n">
        <v>1993.31</v>
      </c>
    </row>
    <row r="334" customFormat="false" ht="25.5" hidden="false" customHeight="true" outlineLevel="0" collapsed="false">
      <c r="A334" s="23" t="s">
        <v>894</v>
      </c>
      <c r="B334" s="23" t="s">
        <v>895</v>
      </c>
      <c r="C334" s="23" t="s">
        <v>36</v>
      </c>
      <c r="D334" s="25" t="s">
        <v>896</v>
      </c>
      <c r="E334" s="23" t="s">
        <v>42</v>
      </c>
      <c r="F334" s="26" t="n">
        <v>1</v>
      </c>
      <c r="G334" s="26" t="n">
        <f aca="false">L334*$L$3</f>
        <v>446.663369</v>
      </c>
      <c r="H334" s="26" t="n">
        <f aca="false">ROUND(G334*1.2363,2)</f>
        <v>552.21</v>
      </c>
      <c r="I334" s="26" t="n">
        <f aca="false">ROUND(F334*H334,2)</f>
        <v>552.21</v>
      </c>
      <c r="J334" s="27" t="n">
        <f aca="false">I334/$H$347</f>
        <v>0.000191076124567474</v>
      </c>
      <c r="L334" s="28" t="n">
        <v>546.11</v>
      </c>
    </row>
    <row r="335" customFormat="false" ht="25.5" hidden="false" customHeight="true" outlineLevel="0" collapsed="false">
      <c r="A335" s="23" t="s">
        <v>897</v>
      </c>
      <c r="B335" s="23" t="s">
        <v>898</v>
      </c>
      <c r="C335" s="23" t="s">
        <v>36</v>
      </c>
      <c r="D335" s="25" t="s">
        <v>899</v>
      </c>
      <c r="E335" s="23" t="s">
        <v>42</v>
      </c>
      <c r="F335" s="26" t="n">
        <v>2</v>
      </c>
      <c r="G335" s="26" t="n">
        <f aca="false">L335*$L$3</f>
        <v>307.906634</v>
      </c>
      <c r="H335" s="26" t="n">
        <f aca="false">ROUND(G335*1.2363,2)</f>
        <v>380.66</v>
      </c>
      <c r="I335" s="26" t="n">
        <f aca="false">ROUND(F335*H335,2)</f>
        <v>761.32</v>
      </c>
      <c r="J335" s="27" t="n">
        <f aca="false">I335/$H$347</f>
        <v>0.000263432525951557</v>
      </c>
      <c r="L335" s="28" t="n">
        <v>376.46</v>
      </c>
    </row>
    <row r="336" customFormat="false" ht="25.5" hidden="false" customHeight="true" outlineLevel="0" collapsed="false">
      <c r="A336" s="23" t="s">
        <v>900</v>
      </c>
      <c r="B336" s="23" t="s">
        <v>901</v>
      </c>
      <c r="C336" s="23" t="s">
        <v>31</v>
      </c>
      <c r="D336" s="25" t="s">
        <v>902</v>
      </c>
      <c r="E336" s="23" t="s">
        <v>23</v>
      </c>
      <c r="F336" s="26" t="n">
        <v>1</v>
      </c>
      <c r="G336" s="26" t="n">
        <f aca="false">L336*$L$3</f>
        <v>63.804379</v>
      </c>
      <c r="H336" s="26" t="n">
        <f aca="false">ROUND(G336*1.2363,2)</f>
        <v>78.88</v>
      </c>
      <c r="I336" s="26" t="n">
        <f aca="false">ROUND(F336*H336,2)</f>
        <v>78.88</v>
      </c>
      <c r="J336" s="27" t="n">
        <f aca="false">I336/$H$347</f>
        <v>2.72941176470588E-005</v>
      </c>
      <c r="L336" s="28" t="n">
        <v>78.01</v>
      </c>
    </row>
    <row r="337" customFormat="false" ht="25.5" hidden="false" customHeight="true" outlineLevel="0" collapsed="false">
      <c r="A337" s="23" t="s">
        <v>903</v>
      </c>
      <c r="B337" s="23" t="s">
        <v>821</v>
      </c>
      <c r="C337" s="23" t="s">
        <v>31</v>
      </c>
      <c r="D337" s="25" t="s">
        <v>822</v>
      </c>
      <c r="E337" s="23" t="s">
        <v>23</v>
      </c>
      <c r="F337" s="26" t="n">
        <v>5</v>
      </c>
      <c r="G337" s="26" t="n">
        <f aca="false">L337*$L$3</f>
        <v>58.414418</v>
      </c>
      <c r="H337" s="26" t="n">
        <f aca="false">ROUND(G337*1.2363,2)</f>
        <v>72.22</v>
      </c>
      <c r="I337" s="26" t="n">
        <f aca="false">ROUND(F337*H337,2)</f>
        <v>361.1</v>
      </c>
      <c r="J337" s="27" t="n">
        <f aca="false">I337/$H$347</f>
        <v>0.000124948096885813</v>
      </c>
      <c r="L337" s="28" t="n">
        <v>71.42</v>
      </c>
    </row>
    <row r="338" customFormat="false" ht="25.5" hidden="false" customHeight="true" outlineLevel="0" collapsed="false">
      <c r="A338" s="23" t="s">
        <v>904</v>
      </c>
      <c r="B338" s="23" t="s">
        <v>824</v>
      </c>
      <c r="C338" s="23" t="s">
        <v>31</v>
      </c>
      <c r="D338" s="25" t="s">
        <v>825</v>
      </c>
      <c r="E338" s="23" t="s">
        <v>23</v>
      </c>
      <c r="F338" s="26" t="n">
        <v>6</v>
      </c>
      <c r="G338" s="26" t="n">
        <f aca="false">L338*$L$3</f>
        <v>54.979238</v>
      </c>
      <c r="H338" s="26" t="n">
        <f aca="false">ROUND(G338*1.2363,2)</f>
        <v>67.97</v>
      </c>
      <c r="I338" s="26" t="n">
        <f aca="false">ROUND(F338*H338,2)</f>
        <v>407.82</v>
      </c>
      <c r="J338" s="27" t="n">
        <f aca="false">I338/$H$347</f>
        <v>0.000141114186851211</v>
      </c>
      <c r="L338" s="28" t="n">
        <v>67.22</v>
      </c>
    </row>
    <row r="339" customFormat="false" ht="25.5" hidden="false" customHeight="true" outlineLevel="0" collapsed="false">
      <c r="A339" s="23" t="s">
        <v>905</v>
      </c>
      <c r="B339" s="23" t="s">
        <v>830</v>
      </c>
      <c r="C339" s="23" t="s">
        <v>36</v>
      </c>
      <c r="D339" s="25" t="s">
        <v>831</v>
      </c>
      <c r="E339" s="23" t="s">
        <v>42</v>
      </c>
      <c r="F339" s="26" t="n">
        <v>4</v>
      </c>
      <c r="G339" s="26" t="n">
        <f aca="false">L339*$L$3</f>
        <v>183.855741</v>
      </c>
      <c r="H339" s="26" t="n">
        <f aca="false">ROUND(G339*1.2363,2)</f>
        <v>227.3</v>
      </c>
      <c r="I339" s="26" t="n">
        <f aca="false">ROUND(F339*H339,2)</f>
        <v>909.2</v>
      </c>
      <c r="J339" s="27" t="n">
        <f aca="false">I339/$H$347</f>
        <v>0.000314602076124568</v>
      </c>
      <c r="L339" s="28" t="n">
        <v>224.79</v>
      </c>
    </row>
    <row r="340" customFormat="false" ht="51.75" hidden="false" customHeight="true" outlineLevel="0" collapsed="false">
      <c r="A340" s="23" t="s">
        <v>906</v>
      </c>
      <c r="B340" s="23" t="s">
        <v>907</v>
      </c>
      <c r="C340" s="23" t="s">
        <v>36</v>
      </c>
      <c r="D340" s="25" t="s">
        <v>908</v>
      </c>
      <c r="E340" s="23" t="s">
        <v>42</v>
      </c>
      <c r="F340" s="26" t="n">
        <v>1</v>
      </c>
      <c r="G340" s="26" t="n">
        <f aca="false">L340*$L$3</f>
        <v>10300.092786</v>
      </c>
      <c r="H340" s="26" t="n">
        <f aca="false">ROUND(G340*1.2363,2)</f>
        <v>12734</v>
      </c>
      <c r="I340" s="26" t="n">
        <f aca="false">ROUND(F340*H340,2)</f>
        <v>12734</v>
      </c>
      <c r="J340" s="27" t="n">
        <f aca="false">I340/$H$347</f>
        <v>0.00440622837370242</v>
      </c>
      <c r="L340" s="28" t="n">
        <v>12593.34</v>
      </c>
    </row>
    <row r="341" customFormat="false" ht="24" hidden="false" customHeight="true" outlineLevel="0" collapsed="false">
      <c r="A341" s="18" t="s">
        <v>909</v>
      </c>
      <c r="B341" s="19"/>
      <c r="C341" s="18"/>
      <c r="D341" s="20" t="s">
        <v>910</v>
      </c>
      <c r="E341" s="18"/>
      <c r="F341" s="21" t="n">
        <v>1</v>
      </c>
      <c r="G341" s="26"/>
      <c r="H341" s="21" t="n">
        <f aca="false">I341</f>
        <v>72434.5</v>
      </c>
      <c r="I341" s="21" t="n">
        <f aca="false">SUM(I342:I343)</f>
        <v>72434.5</v>
      </c>
      <c r="J341" s="30" t="n">
        <f aca="false">SUM(J342:J343)</f>
        <v>0.0250638408304498</v>
      </c>
      <c r="L341" s="29"/>
    </row>
    <row r="342" customFormat="false" ht="64.5" hidden="false" customHeight="true" outlineLevel="0" collapsed="false">
      <c r="A342" s="23" t="s">
        <v>911</v>
      </c>
      <c r="B342" s="23" t="s">
        <v>912</v>
      </c>
      <c r="C342" s="23" t="s">
        <v>36</v>
      </c>
      <c r="D342" s="25" t="s">
        <v>913</v>
      </c>
      <c r="E342" s="23" t="s">
        <v>42</v>
      </c>
      <c r="F342" s="26" t="n">
        <v>1</v>
      </c>
      <c r="G342" s="26" t="n">
        <f aca="false">L342*$L$3</f>
        <v>33025.665119</v>
      </c>
      <c r="H342" s="26" t="n">
        <f aca="false">ROUND(G342*1.2363,2)</f>
        <v>40829.63</v>
      </c>
      <c r="I342" s="26" t="n">
        <f aca="false">ROUND(F342*H342,2)</f>
        <v>40829.63</v>
      </c>
      <c r="J342" s="27" t="n">
        <f aca="false">I342/$H$347</f>
        <v>0.0141278996539792</v>
      </c>
      <c r="L342" s="28" t="n">
        <v>40378.61</v>
      </c>
    </row>
    <row r="343" customFormat="false" ht="25.5" hidden="false" customHeight="true" outlineLevel="0" collapsed="false">
      <c r="A343" s="23" t="s">
        <v>914</v>
      </c>
      <c r="B343" s="24" t="s">
        <v>915</v>
      </c>
      <c r="C343" s="23" t="s">
        <v>21</v>
      </c>
      <c r="D343" s="25" t="s">
        <v>916</v>
      </c>
      <c r="E343" s="23" t="s">
        <v>42</v>
      </c>
      <c r="F343" s="26" t="n">
        <v>1</v>
      </c>
      <c r="G343" s="26" t="n">
        <f aca="false">L343*$L$3</f>
        <v>25564.077925</v>
      </c>
      <c r="H343" s="26" t="n">
        <f aca="false">ROUND(G343*1.2363,2)</f>
        <v>31604.87</v>
      </c>
      <c r="I343" s="26" t="n">
        <f aca="false">ROUND(F343*H343,2)</f>
        <v>31604.87</v>
      </c>
      <c r="J343" s="27" t="n">
        <f aca="false">I343/$H$347</f>
        <v>0.0109359411764706</v>
      </c>
      <c r="L343" s="28" t="n">
        <v>31255.75</v>
      </c>
    </row>
    <row r="344" customFormat="false" ht="14.25" hidden="false" customHeight="false" outlineLevel="0" collapsed="false">
      <c r="A344" s="32"/>
      <c r="B344" s="32"/>
      <c r="C344" s="32"/>
      <c r="D344" s="32"/>
      <c r="E344" s="32"/>
      <c r="F344" s="32"/>
      <c r="G344" s="32"/>
      <c r="H344" s="32"/>
      <c r="I344" s="32"/>
      <c r="J344" s="32"/>
    </row>
    <row r="345" customFormat="false" ht="14.25" hidden="false" customHeight="true" outlineLevel="0" collapsed="false">
      <c r="A345" s="33"/>
      <c r="B345" s="33"/>
      <c r="C345" s="33"/>
      <c r="D345" s="34"/>
      <c r="E345" s="35"/>
      <c r="F345" s="11" t="s">
        <v>917</v>
      </c>
      <c r="G345" s="11"/>
      <c r="H345" s="36" t="n">
        <f aca="false">H347/1.2363</f>
        <v>2337620.31869287</v>
      </c>
      <c r="I345" s="36"/>
      <c r="J345" s="36"/>
    </row>
    <row r="346" customFormat="false" ht="14.25" hidden="false" customHeight="true" outlineLevel="0" collapsed="false">
      <c r="A346" s="33"/>
      <c r="B346" s="33"/>
      <c r="C346" s="33"/>
      <c r="D346" s="34"/>
      <c r="E346" s="35"/>
      <c r="F346" s="11" t="s">
        <v>918</v>
      </c>
      <c r="G346" s="11"/>
      <c r="H346" s="36" t="n">
        <f aca="false">H347-H345</f>
        <v>552379.681307126</v>
      </c>
      <c r="I346" s="36"/>
      <c r="J346" s="36"/>
    </row>
    <row r="347" customFormat="false" ht="14.25" hidden="false" customHeight="true" outlineLevel="0" collapsed="false">
      <c r="A347" s="33"/>
      <c r="B347" s="33"/>
      <c r="C347" s="33"/>
      <c r="D347" s="34"/>
      <c r="E347" s="35"/>
      <c r="F347" s="11" t="s">
        <v>919</v>
      </c>
      <c r="G347" s="11"/>
      <c r="H347" s="36" t="n">
        <f aca="false">I6+I9+I23+I28+I42+I111+I263</f>
        <v>2890000</v>
      </c>
      <c r="I347" s="36"/>
      <c r="J347" s="36"/>
    </row>
    <row r="348" customFormat="false" ht="60" hidden="false" customHeight="true" outlineLevel="0" collapsed="false">
      <c r="A348" s="37"/>
      <c r="B348" s="37"/>
      <c r="C348" s="37"/>
      <c r="D348" s="37"/>
      <c r="E348" s="37"/>
      <c r="F348" s="37"/>
      <c r="G348" s="37"/>
      <c r="H348" s="38" t="s">
        <v>920</v>
      </c>
      <c r="I348" s="38"/>
      <c r="J348" s="38"/>
    </row>
    <row r="349" customFormat="false" ht="69.75" hidden="false" customHeight="true" outlineLevel="0" collapsed="false">
      <c r="B349" s="39"/>
      <c r="C349" s="39"/>
      <c r="D349" s="40" t="s">
        <v>921</v>
      </c>
      <c r="E349" s="39"/>
      <c r="F349" s="39"/>
      <c r="G349" s="41" t="s">
        <v>922</v>
      </c>
      <c r="H349" s="41"/>
      <c r="I349" s="41"/>
      <c r="J349" s="39"/>
    </row>
  </sheetData>
  <autoFilter ref="A5:J343"/>
  <mergeCells count="18">
    <mergeCell ref="E1:F1"/>
    <mergeCell ref="I1:J1"/>
    <mergeCell ref="A2:C2"/>
    <mergeCell ref="E2:H2"/>
    <mergeCell ref="I2:J2"/>
    <mergeCell ref="C3:D3"/>
    <mergeCell ref="A4:J4"/>
    <mergeCell ref="A345:C345"/>
    <mergeCell ref="F345:G345"/>
    <mergeCell ref="H345:J345"/>
    <mergeCell ref="A346:C346"/>
    <mergeCell ref="F346:G346"/>
    <mergeCell ref="H346:J346"/>
    <mergeCell ref="A347:C347"/>
    <mergeCell ref="F347:G347"/>
    <mergeCell ref="H347:J347"/>
    <mergeCell ref="H348:J348"/>
    <mergeCell ref="G349:I349"/>
  </mergeCells>
  <printOptions headings="false" gridLines="false" gridLinesSet="true" horizontalCentered="false" verticalCentered="false"/>
  <pageMargins left="0.511805555555556" right="0.511805555555556" top="0.984027777777778" bottom="0.984027777777778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2025-03-26T14:31:54Z</dcterms:created>
  <dc:creator>axlsx</dc:creator>
  <dc:description/>
  <dc:language>pt-BR</dc:language>
  <cp:lastModifiedBy/>
  <cp:lastPrinted>2025-05-08T20:32:23Z</cp:lastPrinted>
  <dcterms:modified xsi:type="dcterms:W3CDTF">2026-06-15T08:49:31Z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